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11_2017  hala učebny, výkrm\"/>
    </mc:Choice>
  </mc:AlternateContent>
  <bookViews>
    <workbookView xWindow="390" yWindow="540" windowWidth="12135" windowHeight="8130" activeTab="1"/>
  </bookViews>
  <sheets>
    <sheet name="Rekapitulace stavby" sheetId="1" r:id="rId1"/>
    <sheet name=". - SO 01 - Prostory pro ..." sheetId="2" r:id="rId2"/>
    <sheet name=", - SO 02 - Zpevněné plochy" sheetId="3" r:id="rId3"/>
    <sheet name="- - VON " sheetId="4" r:id="rId4"/>
    <sheet name="Pokyny pro vyplnění" sheetId="5" r:id="rId5"/>
  </sheets>
  <definedNames>
    <definedName name="_xlnm._FilterDatabase" localSheetId="3" hidden="1">'- - VON '!$C$78:$K$171</definedName>
    <definedName name="_xlnm._FilterDatabase" localSheetId="2" hidden="1">', - SO 02 - Zpevněné plochy'!$C$78:$K$94</definedName>
    <definedName name="_xlnm._FilterDatabase" localSheetId="1" hidden="1">'. - SO 01 - Prostory pro ...'!$C$106:$K$461</definedName>
    <definedName name="_xlnm.Print_Titles" localSheetId="3">'- - VON '!$78:$78</definedName>
    <definedName name="_xlnm.Print_Titles" localSheetId="2">', - SO 02 - Zpevněné plochy'!$78:$78</definedName>
    <definedName name="_xlnm.Print_Titles" localSheetId="1">'. - SO 01 - Prostory pro ...'!$106:$106</definedName>
    <definedName name="_xlnm.Print_Titles" localSheetId="0">'Rekapitulace stavby'!$49:$49</definedName>
    <definedName name="_xlnm.Print_Area" localSheetId="3">'- - VON '!$C$4:$J$36,'- - VON '!$C$42:$J$60,'- - VON '!$C$66:$K$171</definedName>
    <definedName name="_xlnm.Print_Area" localSheetId="2">', - SO 02 - Zpevněné plochy'!$C$4:$J$36,', - SO 02 - Zpevněné plochy'!$C$42:$J$60,', - SO 02 - Zpevněné plochy'!$C$66:$K$94</definedName>
    <definedName name="_xlnm.Print_Area" localSheetId="1">'. - SO 01 - Prostory pro ...'!$C$4:$J$36,'. - SO 01 - Prostory pro ...'!$C$42:$J$88,'. - SO 01 - Prostory pro ...'!$C$94:$K$461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BE151" i="4"/>
  <c r="T151" i="4"/>
  <c r="R151" i="4"/>
  <c r="R150" i="4" s="1"/>
  <c r="P151" i="4"/>
  <c r="P150" i="4" s="1"/>
  <c r="BK151" i="4"/>
  <c r="J151" i="4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BE140" i="4"/>
  <c r="T140" i="4"/>
  <c r="R140" i="4"/>
  <c r="P140" i="4"/>
  <c r="BK140" i="4"/>
  <c r="J140" i="4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F33" i="4" s="1"/>
  <c r="BC54" i="1" s="1"/>
  <c r="BG82" i="4"/>
  <c r="BF82" i="4"/>
  <c r="T82" i="4"/>
  <c r="T81" i="4" s="1"/>
  <c r="R82" i="4"/>
  <c r="R81" i="4" s="1"/>
  <c r="P82" i="4"/>
  <c r="BK82" i="4"/>
  <c r="J82" i="4"/>
  <c r="BE82" i="4" s="1"/>
  <c r="J75" i="4"/>
  <c r="F75" i="4"/>
  <c r="F73" i="4"/>
  <c r="E71" i="4"/>
  <c r="E69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AY53" i="1"/>
  <c r="AX53" i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T91" i="3"/>
  <c r="T90" i="3" s="1"/>
  <c r="R91" i="3"/>
  <c r="R90" i="3" s="1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BG82" i="3"/>
  <c r="F32" i="3" s="1"/>
  <c r="BB53" i="1" s="1"/>
  <c r="BF82" i="3"/>
  <c r="T82" i="3"/>
  <c r="R82" i="3"/>
  <c r="P82" i="3"/>
  <c r="P81" i="3" s="1"/>
  <c r="BK82" i="3"/>
  <c r="J82" i="3"/>
  <c r="BE82" i="3" s="1"/>
  <c r="J75" i="3"/>
  <c r="F75" i="3"/>
  <c r="F73" i="3"/>
  <c r="E71" i="3"/>
  <c r="F52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T454" i="2"/>
  <c r="R454" i="2"/>
  <c r="P454" i="2"/>
  <c r="BK454" i="2"/>
  <c r="BK453" i="2" s="1"/>
  <c r="J453" i="2" s="1"/>
  <c r="J87" i="2" s="1"/>
  <c r="J454" i="2"/>
  <c r="BE454" i="2" s="1"/>
  <c r="BI452" i="2"/>
  <c r="BH452" i="2"/>
  <c r="BG452" i="2"/>
  <c r="BF452" i="2"/>
  <c r="BE452" i="2"/>
  <c r="T452" i="2"/>
  <c r="R452" i="2"/>
  <c r="P452" i="2"/>
  <c r="BK452" i="2"/>
  <c r="J452" i="2"/>
  <c r="BI450" i="2"/>
  <c r="BH450" i="2"/>
  <c r="BG450" i="2"/>
  <c r="BF450" i="2"/>
  <c r="BE450" i="2"/>
  <c r="T450" i="2"/>
  <c r="T449" i="2" s="1"/>
  <c r="R450" i="2"/>
  <c r="P450" i="2"/>
  <c r="P449" i="2" s="1"/>
  <c r="BK450" i="2"/>
  <c r="BK449" i="2" s="1"/>
  <c r="J449" i="2" s="1"/>
  <c r="J86" i="2" s="1"/>
  <c r="J450" i="2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T447" i="2"/>
  <c r="T446" i="2" s="1"/>
  <c r="R447" i="2"/>
  <c r="R446" i="2" s="1"/>
  <c r="P447" i="2"/>
  <c r="BK447" i="2"/>
  <c r="BK446" i="2" s="1"/>
  <c r="J446" i="2" s="1"/>
  <c r="J85" i="2" s="1"/>
  <c r="J447" i="2"/>
  <c r="BE447" i="2" s="1"/>
  <c r="BI445" i="2"/>
  <c r="BH445" i="2"/>
  <c r="BG445" i="2"/>
  <c r="BF445" i="2"/>
  <c r="BE445" i="2"/>
  <c r="T445" i="2"/>
  <c r="R445" i="2"/>
  <c r="P445" i="2"/>
  <c r="BK445" i="2"/>
  <c r="J445" i="2"/>
  <c r="BI443" i="2"/>
  <c r="BH443" i="2"/>
  <c r="BG443" i="2"/>
  <c r="BF443" i="2"/>
  <c r="BE443" i="2"/>
  <c r="T443" i="2"/>
  <c r="R443" i="2"/>
  <c r="P443" i="2"/>
  <c r="BK443" i="2"/>
  <c r="J443" i="2"/>
  <c r="BI441" i="2"/>
  <c r="BH441" i="2"/>
  <c r="BG441" i="2"/>
  <c r="BF441" i="2"/>
  <c r="BE441" i="2"/>
  <c r="T441" i="2"/>
  <c r="T440" i="2" s="1"/>
  <c r="R441" i="2"/>
  <c r="P441" i="2"/>
  <c r="P440" i="2" s="1"/>
  <c r="BK441" i="2"/>
  <c r="BK440" i="2" s="1"/>
  <c r="J440" i="2" s="1"/>
  <c r="J84" i="2" s="1"/>
  <c r="J441" i="2"/>
  <c r="BI439" i="2"/>
  <c r="BH439" i="2"/>
  <c r="BG439" i="2"/>
  <c r="BF439" i="2"/>
  <c r="T439" i="2"/>
  <c r="R439" i="2"/>
  <c r="P439" i="2"/>
  <c r="BK439" i="2"/>
  <c r="J439" i="2"/>
  <c r="BE439" i="2" s="1"/>
  <c r="BI438" i="2"/>
  <c r="BH438" i="2"/>
  <c r="BG438" i="2"/>
  <c r="BF438" i="2"/>
  <c r="T438" i="2"/>
  <c r="R438" i="2"/>
  <c r="P438" i="2"/>
  <c r="BK438" i="2"/>
  <c r="J438" i="2"/>
  <c r="BE438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30" i="2"/>
  <c r="BH430" i="2"/>
  <c r="BG430" i="2"/>
  <c r="BF430" i="2"/>
  <c r="T430" i="2"/>
  <c r="R430" i="2"/>
  <c r="P430" i="2"/>
  <c r="BK430" i="2"/>
  <c r="J430" i="2"/>
  <c r="BE430" i="2" s="1"/>
  <c r="BI428" i="2"/>
  <c r="BH428" i="2"/>
  <c r="BG428" i="2"/>
  <c r="BF428" i="2"/>
  <c r="T428" i="2"/>
  <c r="R428" i="2"/>
  <c r="P428" i="2"/>
  <c r="BK428" i="2"/>
  <c r="J428" i="2"/>
  <c r="BE428" i="2" s="1"/>
  <c r="BI425" i="2"/>
  <c r="BH425" i="2"/>
  <c r="BG425" i="2"/>
  <c r="BF425" i="2"/>
  <c r="T425" i="2"/>
  <c r="R425" i="2"/>
  <c r="P425" i="2"/>
  <c r="BK425" i="2"/>
  <c r="J425" i="2"/>
  <c r="BE425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BE422" i="2"/>
  <c r="T422" i="2"/>
  <c r="R422" i="2"/>
  <c r="P422" i="2"/>
  <c r="BK422" i="2"/>
  <c r="J422" i="2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BE419" i="2"/>
  <c r="T419" i="2"/>
  <c r="R419" i="2"/>
  <c r="P419" i="2"/>
  <c r="P418" i="2" s="1"/>
  <c r="BK419" i="2"/>
  <c r="J419" i="2"/>
  <c r="BI417" i="2"/>
  <c r="BH417" i="2"/>
  <c r="BG417" i="2"/>
  <c r="BF417" i="2"/>
  <c r="T417" i="2"/>
  <c r="R417" i="2"/>
  <c r="P417" i="2"/>
  <c r="BK417" i="2"/>
  <c r="J417" i="2"/>
  <c r="BE417" i="2" s="1"/>
  <c r="BI415" i="2"/>
  <c r="BH415" i="2"/>
  <c r="BG415" i="2"/>
  <c r="BF415" i="2"/>
  <c r="T415" i="2"/>
  <c r="R415" i="2"/>
  <c r="P415" i="2"/>
  <c r="BK415" i="2"/>
  <c r="J415" i="2"/>
  <c r="BE415" i="2" s="1"/>
  <c r="BI414" i="2"/>
  <c r="BH414" i="2"/>
  <c r="BG414" i="2"/>
  <c r="BF414" i="2"/>
  <c r="T414" i="2"/>
  <c r="R414" i="2"/>
  <c r="P414" i="2"/>
  <c r="P413" i="2" s="1"/>
  <c r="BK414" i="2"/>
  <c r="BK413" i="2" s="1"/>
  <c r="J413" i="2" s="1"/>
  <c r="J82" i="2" s="1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BE411" i="2"/>
  <c r="T411" i="2"/>
  <c r="R411" i="2"/>
  <c r="P411" i="2"/>
  <c r="BK411" i="2"/>
  <c r="J411" i="2"/>
  <c r="BI410" i="2"/>
  <c r="BH410" i="2"/>
  <c r="BG410" i="2"/>
  <c r="BF410" i="2"/>
  <c r="BE410" i="2"/>
  <c r="T410" i="2"/>
  <c r="R410" i="2"/>
  <c r="P410" i="2"/>
  <c r="BK410" i="2"/>
  <c r="J410" i="2"/>
  <c r="BI408" i="2"/>
  <c r="BH408" i="2"/>
  <c r="BG408" i="2"/>
  <c r="BF408" i="2"/>
  <c r="BE408" i="2"/>
  <c r="T408" i="2"/>
  <c r="R408" i="2"/>
  <c r="P408" i="2"/>
  <c r="BK408" i="2"/>
  <c r="J408" i="2"/>
  <c r="BI406" i="2"/>
  <c r="BH406" i="2"/>
  <c r="BG406" i="2"/>
  <c r="BF406" i="2"/>
  <c r="BE406" i="2"/>
  <c r="T406" i="2"/>
  <c r="R406" i="2"/>
  <c r="P406" i="2"/>
  <c r="BK406" i="2"/>
  <c r="J406" i="2"/>
  <c r="BI405" i="2"/>
  <c r="BH405" i="2"/>
  <c r="BG405" i="2"/>
  <c r="BF405" i="2"/>
  <c r="BE405" i="2"/>
  <c r="T405" i="2"/>
  <c r="R405" i="2"/>
  <c r="P405" i="2"/>
  <c r="BK405" i="2"/>
  <c r="J405" i="2"/>
  <c r="BI404" i="2"/>
  <c r="BH404" i="2"/>
  <c r="BG404" i="2"/>
  <c r="BF404" i="2"/>
  <c r="BE404" i="2"/>
  <c r="T404" i="2"/>
  <c r="R404" i="2"/>
  <c r="P404" i="2"/>
  <c r="BK404" i="2"/>
  <c r="J404" i="2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BE401" i="2"/>
  <c r="T401" i="2"/>
  <c r="R401" i="2"/>
  <c r="P401" i="2"/>
  <c r="BK401" i="2"/>
  <c r="J401" i="2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BE399" i="2"/>
  <c r="T399" i="2"/>
  <c r="R399" i="2"/>
  <c r="P399" i="2"/>
  <c r="BK399" i="2"/>
  <c r="J399" i="2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6" i="2"/>
  <c r="BH396" i="2"/>
  <c r="BG396" i="2"/>
  <c r="BF396" i="2"/>
  <c r="BE396" i="2"/>
  <c r="T396" i="2"/>
  <c r="R396" i="2"/>
  <c r="P396" i="2"/>
  <c r="BK396" i="2"/>
  <c r="J396" i="2"/>
  <c r="BI394" i="2"/>
  <c r="BH394" i="2"/>
  <c r="BG394" i="2"/>
  <c r="BF394" i="2"/>
  <c r="BE394" i="2"/>
  <c r="T394" i="2"/>
  <c r="R394" i="2"/>
  <c r="P394" i="2"/>
  <c r="BK394" i="2"/>
  <c r="J394" i="2"/>
  <c r="BI393" i="2"/>
  <c r="BH393" i="2"/>
  <c r="BG393" i="2"/>
  <c r="BF393" i="2"/>
  <c r="BE393" i="2"/>
  <c r="T393" i="2"/>
  <c r="R393" i="2"/>
  <c r="P393" i="2"/>
  <c r="BK393" i="2"/>
  <c r="J393" i="2"/>
  <c r="BI391" i="2"/>
  <c r="BH391" i="2"/>
  <c r="BG391" i="2"/>
  <c r="BF391" i="2"/>
  <c r="BE391" i="2"/>
  <c r="T391" i="2"/>
  <c r="R391" i="2"/>
  <c r="P391" i="2"/>
  <c r="BK391" i="2"/>
  <c r="J391" i="2"/>
  <c r="BI390" i="2"/>
  <c r="BH390" i="2"/>
  <c r="BG390" i="2"/>
  <c r="BF390" i="2"/>
  <c r="BE390" i="2"/>
  <c r="T390" i="2"/>
  <c r="R390" i="2"/>
  <c r="P390" i="2"/>
  <c r="BK390" i="2"/>
  <c r="J390" i="2"/>
  <c r="BI388" i="2"/>
  <c r="BH388" i="2"/>
  <c r="BG388" i="2"/>
  <c r="BF388" i="2"/>
  <c r="BE388" i="2"/>
  <c r="T388" i="2"/>
  <c r="R388" i="2"/>
  <c r="P388" i="2"/>
  <c r="BK388" i="2"/>
  <c r="J388" i="2"/>
  <c r="BI387" i="2"/>
  <c r="BH387" i="2"/>
  <c r="BG387" i="2"/>
  <c r="BF387" i="2"/>
  <c r="BE387" i="2"/>
  <c r="T387" i="2"/>
  <c r="T386" i="2" s="1"/>
  <c r="R387" i="2"/>
  <c r="R386" i="2" s="1"/>
  <c r="P387" i="2"/>
  <c r="P386" i="2" s="1"/>
  <c r="BK387" i="2"/>
  <c r="J387" i="2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BK375" i="2" s="1"/>
  <c r="J375" i="2" s="1"/>
  <c r="J80" i="2" s="1"/>
  <c r="J376" i="2"/>
  <c r="BE376" i="2" s="1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BE372" i="2"/>
  <c r="T372" i="2"/>
  <c r="R372" i="2"/>
  <c r="P372" i="2"/>
  <c r="BK372" i="2"/>
  <c r="J372" i="2"/>
  <c r="BI371" i="2"/>
  <c r="BH371" i="2"/>
  <c r="BG371" i="2"/>
  <c r="BF371" i="2"/>
  <c r="BE371" i="2"/>
  <c r="T371" i="2"/>
  <c r="R371" i="2"/>
  <c r="P371" i="2"/>
  <c r="BK371" i="2"/>
  <c r="J371" i="2"/>
  <c r="BI369" i="2"/>
  <c r="BH369" i="2"/>
  <c r="BG369" i="2"/>
  <c r="BF369" i="2"/>
  <c r="BE369" i="2"/>
  <c r="T369" i="2"/>
  <c r="R369" i="2"/>
  <c r="P369" i="2"/>
  <c r="BK369" i="2"/>
  <c r="J369" i="2"/>
  <c r="BI368" i="2"/>
  <c r="BH368" i="2"/>
  <c r="BG368" i="2"/>
  <c r="BF368" i="2"/>
  <c r="BE368" i="2"/>
  <c r="T368" i="2"/>
  <c r="R368" i="2"/>
  <c r="P368" i="2"/>
  <c r="BK368" i="2"/>
  <c r="J368" i="2"/>
  <c r="BI367" i="2"/>
  <c r="BH367" i="2"/>
  <c r="BG367" i="2"/>
  <c r="BF367" i="2"/>
  <c r="BE367" i="2"/>
  <c r="T367" i="2"/>
  <c r="R367" i="2"/>
  <c r="P367" i="2"/>
  <c r="BK367" i="2"/>
  <c r="J367" i="2"/>
  <c r="BI365" i="2"/>
  <c r="BH365" i="2"/>
  <c r="BG365" i="2"/>
  <c r="BF365" i="2"/>
  <c r="BE365" i="2"/>
  <c r="T365" i="2"/>
  <c r="R365" i="2"/>
  <c r="P365" i="2"/>
  <c r="BK365" i="2"/>
  <c r="J365" i="2"/>
  <c r="BI364" i="2"/>
  <c r="BH364" i="2"/>
  <c r="BG364" i="2"/>
  <c r="BF364" i="2"/>
  <c r="BE364" i="2"/>
  <c r="T364" i="2"/>
  <c r="R364" i="2"/>
  <c r="P364" i="2"/>
  <c r="BK364" i="2"/>
  <c r="J364" i="2"/>
  <c r="BI362" i="2"/>
  <c r="BH362" i="2"/>
  <c r="BG362" i="2"/>
  <c r="BF362" i="2"/>
  <c r="BE362" i="2"/>
  <c r="T362" i="2"/>
  <c r="R362" i="2"/>
  <c r="P362" i="2"/>
  <c r="BK362" i="2"/>
  <c r="J362" i="2"/>
  <c r="BI360" i="2"/>
  <c r="BH360" i="2"/>
  <c r="BG360" i="2"/>
  <c r="BF360" i="2"/>
  <c r="BE360" i="2"/>
  <c r="T360" i="2"/>
  <c r="R360" i="2"/>
  <c r="P360" i="2"/>
  <c r="BK360" i="2"/>
  <c r="J360" i="2"/>
  <c r="BI358" i="2"/>
  <c r="BH358" i="2"/>
  <c r="BG358" i="2"/>
  <c r="BF358" i="2"/>
  <c r="BE358" i="2"/>
  <c r="T358" i="2"/>
  <c r="R358" i="2"/>
  <c r="P358" i="2"/>
  <c r="BK358" i="2"/>
  <c r="J358" i="2"/>
  <c r="BI357" i="2"/>
  <c r="BH357" i="2"/>
  <c r="BG357" i="2"/>
  <c r="BF357" i="2"/>
  <c r="BE357" i="2"/>
  <c r="T357" i="2"/>
  <c r="T356" i="2" s="1"/>
  <c r="R357" i="2"/>
  <c r="P357" i="2"/>
  <c r="P356" i="2" s="1"/>
  <c r="BK357" i="2"/>
  <c r="BK356" i="2" s="1"/>
  <c r="J356" i="2" s="1"/>
  <c r="J79" i="2" s="1"/>
  <c r="J357" i="2"/>
  <c r="BI355" i="2"/>
  <c r="BH355" i="2"/>
  <c r="BG355" i="2"/>
  <c r="BF355" i="2"/>
  <c r="T355" i="2"/>
  <c r="R355" i="2"/>
  <c r="P355" i="2"/>
  <c r="BK355" i="2"/>
  <c r="J355" i="2"/>
  <c r="BE355" i="2" s="1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BK349" i="2" s="1"/>
  <c r="J349" i="2" s="1"/>
  <c r="J78" i="2" s="1"/>
  <c r="J350" i="2"/>
  <c r="BE350" i="2" s="1"/>
  <c r="BI348" i="2"/>
  <c r="BH348" i="2"/>
  <c r="BG348" i="2"/>
  <c r="BF348" i="2"/>
  <c r="BE348" i="2"/>
  <c r="T348" i="2"/>
  <c r="T347" i="2" s="1"/>
  <c r="R348" i="2"/>
  <c r="R347" i="2" s="1"/>
  <c r="P348" i="2"/>
  <c r="P347" i="2" s="1"/>
  <c r="BK348" i="2"/>
  <c r="BK347" i="2" s="1"/>
  <c r="J347" i="2" s="1"/>
  <c r="J77" i="2" s="1"/>
  <c r="J348" i="2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R337" i="2" s="1"/>
  <c r="P338" i="2"/>
  <c r="BK338" i="2"/>
  <c r="J338" i="2"/>
  <c r="BE338" i="2" s="1"/>
  <c r="BI336" i="2"/>
  <c r="BH336" i="2"/>
  <c r="BG336" i="2"/>
  <c r="BF336" i="2"/>
  <c r="BE336" i="2"/>
  <c r="T336" i="2"/>
  <c r="T335" i="2" s="1"/>
  <c r="R336" i="2"/>
  <c r="R335" i="2" s="1"/>
  <c r="P336" i="2"/>
  <c r="P335" i="2" s="1"/>
  <c r="BK336" i="2"/>
  <c r="BK335" i="2" s="1"/>
  <c r="J335" i="2" s="1"/>
  <c r="J75" i="2" s="1"/>
  <c r="J336" i="2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T332" i="2" s="1"/>
  <c r="R333" i="2"/>
  <c r="R332" i="2" s="1"/>
  <c r="P333" i="2"/>
  <c r="BK333" i="2"/>
  <c r="BK332" i="2" s="1"/>
  <c r="J332" i="2" s="1"/>
  <c r="J74" i="2" s="1"/>
  <c r="J333" i="2"/>
  <c r="BE333" i="2" s="1"/>
  <c r="BI331" i="2"/>
  <c r="BH331" i="2"/>
  <c r="BG331" i="2"/>
  <c r="BF331" i="2"/>
  <c r="BE331" i="2"/>
  <c r="T331" i="2"/>
  <c r="R331" i="2"/>
  <c r="P331" i="2"/>
  <c r="BK331" i="2"/>
  <c r="J331" i="2"/>
  <c r="BI330" i="2"/>
  <c r="BH330" i="2"/>
  <c r="BG330" i="2"/>
  <c r="BF330" i="2"/>
  <c r="BE330" i="2"/>
  <c r="T330" i="2"/>
  <c r="R330" i="2"/>
  <c r="P330" i="2"/>
  <c r="BK330" i="2"/>
  <c r="J330" i="2"/>
  <c r="BI329" i="2"/>
  <c r="BH329" i="2"/>
  <c r="BG329" i="2"/>
  <c r="BF329" i="2"/>
  <c r="BE329" i="2"/>
  <c r="T329" i="2"/>
  <c r="R329" i="2"/>
  <c r="P329" i="2"/>
  <c r="BK329" i="2"/>
  <c r="J329" i="2"/>
  <c r="BI328" i="2"/>
  <c r="BH328" i="2"/>
  <c r="BG328" i="2"/>
  <c r="BF328" i="2"/>
  <c r="BE328" i="2"/>
  <c r="T328" i="2"/>
  <c r="T327" i="2" s="1"/>
  <c r="R328" i="2"/>
  <c r="R327" i="2" s="1"/>
  <c r="P328" i="2"/>
  <c r="P327" i="2" s="1"/>
  <c r="BK328" i="2"/>
  <c r="J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BK319" i="2" s="1"/>
  <c r="J319" i="2" s="1"/>
  <c r="J72" i="2" s="1"/>
  <c r="J320" i="2"/>
  <c r="BE320" i="2" s="1"/>
  <c r="BI318" i="2"/>
  <c r="BH318" i="2"/>
  <c r="BG318" i="2"/>
  <c r="BF318" i="2"/>
  <c r="BE318" i="2"/>
  <c r="T318" i="2"/>
  <c r="R318" i="2"/>
  <c r="P318" i="2"/>
  <c r="BK318" i="2"/>
  <c r="J318" i="2"/>
  <c r="BI317" i="2"/>
  <c r="BH317" i="2"/>
  <c r="BG317" i="2"/>
  <c r="BF317" i="2"/>
  <c r="BE317" i="2"/>
  <c r="T317" i="2"/>
  <c r="R317" i="2"/>
  <c r="P317" i="2"/>
  <c r="BK317" i="2"/>
  <c r="J317" i="2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T306" i="2" s="1"/>
  <c r="R307" i="2"/>
  <c r="P307" i="2"/>
  <c r="P306" i="2" s="1"/>
  <c r="BK307" i="2"/>
  <c r="BK306" i="2" s="1"/>
  <c r="J306" i="2" s="1"/>
  <c r="J71" i="2" s="1"/>
  <c r="J307" i="2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T302" i="2" s="1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R294" i="2" s="1"/>
  <c r="P295" i="2"/>
  <c r="P294" i="2" s="1"/>
  <c r="BK295" i="2"/>
  <c r="BK294" i="2" s="1"/>
  <c r="J294" i="2" s="1"/>
  <c r="J69" i="2" s="1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R287" i="2"/>
  <c r="P287" i="2"/>
  <c r="BK287" i="2"/>
  <c r="J287" i="2"/>
  <c r="BE287" i="2" s="1"/>
  <c r="BI285" i="2"/>
  <c r="BH285" i="2"/>
  <c r="BG285" i="2"/>
  <c r="BF285" i="2"/>
  <c r="T285" i="2"/>
  <c r="R285" i="2"/>
  <c r="R284" i="2" s="1"/>
  <c r="P285" i="2"/>
  <c r="BK285" i="2"/>
  <c r="J285" i="2"/>
  <c r="BE285" i="2" s="1"/>
  <c r="BI282" i="2"/>
  <c r="BH282" i="2"/>
  <c r="BG282" i="2"/>
  <c r="BF282" i="2"/>
  <c r="T282" i="2"/>
  <c r="T281" i="2" s="1"/>
  <c r="R282" i="2"/>
  <c r="R281" i="2" s="1"/>
  <c r="P282" i="2"/>
  <c r="P281" i="2" s="1"/>
  <c r="BK282" i="2"/>
  <c r="BK281" i="2" s="1"/>
  <c r="J281" i="2" s="1"/>
  <c r="J66" i="2" s="1"/>
  <c r="J282" i="2"/>
  <c r="BE282" i="2" s="1"/>
  <c r="BI279" i="2"/>
  <c r="BH279" i="2"/>
  <c r="BG279" i="2"/>
  <c r="BF279" i="2"/>
  <c r="BE279" i="2"/>
  <c r="T279" i="2"/>
  <c r="R279" i="2"/>
  <c r="P279" i="2"/>
  <c r="BK279" i="2"/>
  <c r="J279" i="2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BE276" i="2"/>
  <c r="T276" i="2"/>
  <c r="R276" i="2"/>
  <c r="P276" i="2"/>
  <c r="BK276" i="2"/>
  <c r="J276" i="2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BE274" i="2"/>
  <c r="T274" i="2"/>
  <c r="R274" i="2"/>
  <c r="R273" i="2" s="1"/>
  <c r="P274" i="2"/>
  <c r="P273" i="2" s="1"/>
  <c r="BK274" i="2"/>
  <c r="BK273" i="2" s="1"/>
  <c r="J273" i="2" s="1"/>
  <c r="J65" i="2" s="1"/>
  <c r="J274" i="2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BK226" i="2" s="1"/>
  <c r="J226" i="2" s="1"/>
  <c r="J64" i="2" s="1"/>
  <c r="J227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BE207" i="2"/>
  <c r="T207" i="2"/>
  <c r="R207" i="2"/>
  <c r="P207" i="2"/>
  <c r="BK207" i="2"/>
  <c r="J207" i="2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BE197" i="2"/>
  <c r="T197" i="2"/>
  <c r="R197" i="2"/>
  <c r="P197" i="2"/>
  <c r="BK197" i="2"/>
  <c r="J197" i="2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BE193" i="2"/>
  <c r="T193" i="2"/>
  <c r="R193" i="2"/>
  <c r="P193" i="2"/>
  <c r="BK193" i="2"/>
  <c r="J193" i="2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BE185" i="2"/>
  <c r="T185" i="2"/>
  <c r="R185" i="2"/>
  <c r="P185" i="2"/>
  <c r="BK185" i="2"/>
  <c r="J185" i="2"/>
  <c r="BI183" i="2"/>
  <c r="BH183" i="2"/>
  <c r="BG183" i="2"/>
  <c r="BF183" i="2"/>
  <c r="T183" i="2"/>
  <c r="R183" i="2"/>
  <c r="P183" i="2"/>
  <c r="BK183" i="2"/>
  <c r="J183" i="2"/>
  <c r="BE183" i="2" s="1"/>
  <c r="BI179" i="2"/>
  <c r="BH179" i="2"/>
  <c r="BG179" i="2"/>
  <c r="BF179" i="2"/>
  <c r="BE179" i="2"/>
  <c r="T179" i="2"/>
  <c r="R179" i="2"/>
  <c r="P179" i="2"/>
  <c r="BK179" i="2"/>
  <c r="J179" i="2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BE167" i="2"/>
  <c r="T167" i="2"/>
  <c r="R167" i="2"/>
  <c r="P167" i="2"/>
  <c r="P166" i="2" s="1"/>
  <c r="BK167" i="2"/>
  <c r="J167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T161" i="2" s="1"/>
  <c r="R162" i="2"/>
  <c r="P162" i="2"/>
  <c r="BK162" i="2"/>
  <c r="BK161" i="2" s="1"/>
  <c r="J161" i="2" s="1"/>
  <c r="J62" i="2" s="1"/>
  <c r="J162" i="2"/>
  <c r="BE162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T148" i="2"/>
  <c r="T147" i="2" s="1"/>
  <c r="R148" i="2"/>
  <c r="P148" i="2"/>
  <c r="BK148" i="2"/>
  <c r="BK147" i="2" s="1"/>
  <c r="J147" i="2" s="1"/>
  <c r="J61" i="2" s="1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R127" i="2" s="1"/>
  <c r="P128" i="2"/>
  <c r="BK128" i="2"/>
  <c r="J128" i="2"/>
  <c r="BE128" i="2" s="1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BE122" i="2"/>
  <c r="T122" i="2"/>
  <c r="R122" i="2"/>
  <c r="P122" i="2"/>
  <c r="P121" i="2" s="1"/>
  <c r="BK122" i="2"/>
  <c r="BK121" i="2" s="1"/>
  <c r="J121" i="2" s="1"/>
  <c r="J59" i="2" s="1"/>
  <c r="J122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F34" i="2" s="1"/>
  <c r="BD52" i="1" s="1"/>
  <c r="BH110" i="2"/>
  <c r="BG110" i="2"/>
  <c r="BF110" i="2"/>
  <c r="T110" i="2"/>
  <c r="T109" i="2" s="1"/>
  <c r="R110" i="2"/>
  <c r="P110" i="2"/>
  <c r="BK110" i="2"/>
  <c r="J110" i="2"/>
  <c r="BE110" i="2" s="1"/>
  <c r="J103" i="2"/>
  <c r="F103" i="2"/>
  <c r="J101" i="2"/>
  <c r="F101" i="2"/>
  <c r="E99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F30" i="4" l="1"/>
  <c r="AZ54" i="1" s="1"/>
  <c r="R109" i="2"/>
  <c r="F33" i="2"/>
  <c r="BC52" i="1" s="1"/>
  <c r="T121" i="2"/>
  <c r="T108" i="2" s="1"/>
  <c r="P127" i="2"/>
  <c r="R147" i="2"/>
  <c r="R161" i="2"/>
  <c r="BK166" i="2"/>
  <c r="J166" i="2" s="1"/>
  <c r="J63" i="2" s="1"/>
  <c r="T226" i="2"/>
  <c r="P284" i="2"/>
  <c r="R302" i="2"/>
  <c r="T319" i="2"/>
  <c r="P332" i="2"/>
  <c r="P337" i="2"/>
  <c r="T349" i="2"/>
  <c r="T375" i="2"/>
  <c r="T413" i="2"/>
  <c r="BK418" i="2"/>
  <c r="J418" i="2" s="1"/>
  <c r="J83" i="2" s="1"/>
  <c r="P446" i="2"/>
  <c r="T453" i="2"/>
  <c r="J73" i="3"/>
  <c r="BK81" i="3"/>
  <c r="J31" i="3"/>
  <c r="AW53" i="1" s="1"/>
  <c r="R80" i="4"/>
  <c r="R79" i="4" s="1"/>
  <c r="F32" i="4"/>
  <c r="BB54" i="1" s="1"/>
  <c r="BK109" i="2"/>
  <c r="T127" i="2"/>
  <c r="R166" i="2"/>
  <c r="P226" i="2"/>
  <c r="T284" i="2"/>
  <c r="BK302" i="2"/>
  <c r="J302" i="2" s="1"/>
  <c r="J70" i="2" s="1"/>
  <c r="P319" i="2"/>
  <c r="T337" i="2"/>
  <c r="P349" i="2"/>
  <c r="P375" i="2"/>
  <c r="R418" i="2"/>
  <c r="P453" i="2"/>
  <c r="R81" i="3"/>
  <c r="R80" i="3" s="1"/>
  <c r="R79" i="3" s="1"/>
  <c r="F33" i="3"/>
  <c r="BC53" i="1" s="1"/>
  <c r="BK90" i="3"/>
  <c r="J90" i="3" s="1"/>
  <c r="J59" i="3" s="1"/>
  <c r="BK81" i="4"/>
  <c r="F34" i="4"/>
  <c r="BD54" i="1" s="1"/>
  <c r="T150" i="4"/>
  <c r="F31" i="2"/>
  <c r="BA52" i="1" s="1"/>
  <c r="F52" i="2"/>
  <c r="P109" i="2"/>
  <c r="P108" i="2" s="1"/>
  <c r="F32" i="2"/>
  <c r="BB52" i="1" s="1"/>
  <c r="BB51" i="1" s="1"/>
  <c r="R121" i="2"/>
  <c r="BK127" i="2"/>
  <c r="J127" i="2" s="1"/>
  <c r="J60" i="2" s="1"/>
  <c r="P147" i="2"/>
  <c r="P161" i="2"/>
  <c r="T166" i="2"/>
  <c r="R226" i="2"/>
  <c r="T273" i="2"/>
  <c r="BK284" i="2"/>
  <c r="T294" i="2"/>
  <c r="P302" i="2"/>
  <c r="R306" i="2"/>
  <c r="R283" i="2" s="1"/>
  <c r="R319" i="2"/>
  <c r="BK327" i="2"/>
  <c r="J327" i="2" s="1"/>
  <c r="J73" i="2" s="1"/>
  <c r="BK337" i="2"/>
  <c r="J337" i="2" s="1"/>
  <c r="J76" i="2" s="1"/>
  <c r="R349" i="2"/>
  <c r="R356" i="2"/>
  <c r="R375" i="2"/>
  <c r="BK386" i="2"/>
  <c r="J386" i="2" s="1"/>
  <c r="J81" i="2" s="1"/>
  <c r="R413" i="2"/>
  <c r="T418" i="2"/>
  <c r="R440" i="2"/>
  <c r="R449" i="2"/>
  <c r="R453" i="2"/>
  <c r="T81" i="3"/>
  <c r="T80" i="3" s="1"/>
  <c r="T79" i="3" s="1"/>
  <c r="F34" i="3"/>
  <c r="BD53" i="1" s="1"/>
  <c r="BD51" i="1" s="1"/>
  <c r="W30" i="1" s="1"/>
  <c r="P90" i="3"/>
  <c r="P80" i="3" s="1"/>
  <c r="P79" i="3" s="1"/>
  <c r="AU53" i="1" s="1"/>
  <c r="P81" i="4"/>
  <c r="P80" i="4" s="1"/>
  <c r="P79" i="4" s="1"/>
  <c r="AU54" i="1" s="1"/>
  <c r="F31" i="4"/>
  <c r="BA54" i="1" s="1"/>
  <c r="BK150" i="4"/>
  <c r="J150" i="4" s="1"/>
  <c r="J59" i="4" s="1"/>
  <c r="W28" i="1"/>
  <c r="AX51" i="1"/>
  <c r="J284" i="2"/>
  <c r="J68" i="2" s="1"/>
  <c r="F30" i="3"/>
  <c r="AZ53" i="1" s="1"/>
  <c r="J30" i="3"/>
  <c r="AV53" i="1" s="1"/>
  <c r="AT53" i="1" s="1"/>
  <c r="BK80" i="4"/>
  <c r="J81" i="4"/>
  <c r="J58" i="4" s="1"/>
  <c r="J109" i="2"/>
  <c r="J58" i="2" s="1"/>
  <c r="F30" i="2"/>
  <c r="AZ52" i="1" s="1"/>
  <c r="AZ51" i="1" s="1"/>
  <c r="J30" i="2"/>
  <c r="AV52" i="1" s="1"/>
  <c r="T80" i="4"/>
  <c r="T79" i="4" s="1"/>
  <c r="J81" i="3"/>
  <c r="J58" i="3" s="1"/>
  <c r="BK80" i="3"/>
  <c r="E69" i="3"/>
  <c r="F31" i="3"/>
  <c r="BA53" i="1" s="1"/>
  <c r="BA51" i="1" s="1"/>
  <c r="J31" i="4"/>
  <c r="AW54" i="1" s="1"/>
  <c r="E45" i="2"/>
  <c r="J49" i="4"/>
  <c r="J31" i="2"/>
  <c r="AW52" i="1" s="1"/>
  <c r="F52" i="4"/>
  <c r="J30" i="4"/>
  <c r="AV54" i="1" s="1"/>
  <c r="AT54" i="1" s="1"/>
  <c r="R107" i="2" l="1"/>
  <c r="BK108" i="2"/>
  <c r="T283" i="2"/>
  <c r="T107" i="2" s="1"/>
  <c r="BC51" i="1"/>
  <c r="P283" i="2"/>
  <c r="P107" i="2" s="1"/>
  <c r="AU52" i="1" s="1"/>
  <c r="AU51" i="1" s="1"/>
  <c r="R108" i="2"/>
  <c r="AT52" i="1"/>
  <c r="BK283" i="2"/>
  <c r="J283" i="2" s="1"/>
  <c r="J67" i="2" s="1"/>
  <c r="BK79" i="3"/>
  <c r="J79" i="3" s="1"/>
  <c r="J80" i="3"/>
  <c r="J57" i="3" s="1"/>
  <c r="J108" i="2"/>
  <c r="J57" i="2" s="1"/>
  <c r="BK107" i="2"/>
  <c r="J107" i="2" s="1"/>
  <c r="BK79" i="4"/>
  <c r="J79" i="4" s="1"/>
  <c r="J80" i="4"/>
  <c r="J57" i="4" s="1"/>
  <c r="AV51" i="1"/>
  <c r="W26" i="1"/>
  <c r="W27" i="1"/>
  <c r="AW51" i="1"/>
  <c r="AK27" i="1" s="1"/>
  <c r="W29" i="1" l="1"/>
  <c r="AY51" i="1"/>
  <c r="J56" i="4"/>
  <c r="J27" i="4"/>
  <c r="J27" i="3"/>
  <c r="J56" i="3"/>
  <c r="AT51" i="1"/>
  <c r="AK26" i="1"/>
  <c r="J27" i="2"/>
  <c r="J56" i="2"/>
  <c r="AG54" i="1" l="1"/>
  <c r="AN54" i="1" s="1"/>
  <c r="J36" i="4"/>
  <c r="J36" i="2"/>
  <c r="AG52" i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<sst xmlns="http://schemas.openxmlformats.org/spreadsheetml/2006/main" count="6475" uniqueCount="1501">
  <si>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</si>
  <si>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</si>
  <si>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</si>
  <si>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</si>
  <si>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</si>
  <si>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</si>
  <si>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</si>
  <si>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</si>
  <si>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</si>
  <si>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</si>
  <si>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</si>
  <si>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</si>
  <si>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</si>
  <si>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</si>
  <si>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</si>
  <si>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</si>
  <si>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</si>
  <si>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</si>
  <si>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</si>
  <si>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areálu_Prostory pro praktické vyučování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</si>
  <si>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</si>
  <si>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</si>
  <si>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</si>
  <si>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</si>
  <si>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</si>
  <si>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</si>
  <si>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</si>
  <si>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</si>
  <si>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</si>
  <si>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</si>
  <si>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</si>
  <si>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</si>
  <si>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</si>
  <si>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</si>
  <si>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</si>
  <si>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</si>
  <si>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</si>
  <si>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</si>
  <si>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</si>
  <si>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</si>
  <si>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</si>
  <si>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</si>
  <si>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</si>
  <si>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</si>
  <si>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</si>
  <si>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</si>
  <si>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</si>
  <si>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</si>
  <si>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</si>
  <si>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</si>
  <si>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</si>
  <si>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</si>
  <si>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</si>
  <si>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</si>
  <si>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</si>
  <si>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</si>
  <si>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</si>
  <si>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</si>
  <si>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</si>
  <si>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</si>
  <si>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</si>
  <si>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</si>
  <si>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</si>
  <si>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</si>
  <si>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</si>
  <si>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</si>
  <si>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</si>
  <si>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</si>
  <si>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</si>
  <si>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</si>
  <si>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</si>
  <si>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</si>
  <si>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</si>
  <si>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</si>
  <si>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</si>
  <si>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</si>
  <si>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</si>
  <si>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</si>
  <si>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</si>
  <si>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</si>
  <si>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</si>
  <si>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</si>
  <si>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</si>
  <si>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.</t>
  </si>
  <si>
    <t xml:space="preserve">SO 01 - Prostory pro praktické vyučování </t>
  </si>
  <si>
    <t>STA</t>
  </si>
  <si>
    <t>{36f29fec-c339-486c-a197-73157b98ea19}</t>
  </si>
  <si>
    <t>2</t>
  </si>
  <si>
    <t>,</t>
  </si>
  <si>
    <t>SO 02 - Zpevněné plochy</t>
  </si>
  <si>
    <t>{d5888f3b-ce3d-495c-9222-7ebb3a316471}</t>
  </si>
  <si>
    <t>-</t>
  </si>
  <si>
    <t xml:space="preserve">VON 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</si>
  <si>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</si>
  <si>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</si>
  <si>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</si>
  <si>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</si>
  <si>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</si>
  <si>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</si>
  <si>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</si>
  <si>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</si>
  <si>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. - SO 01 - Prostory pro praktické vyučování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</si>
  <si>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</si>
  <si>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</si>
  <si>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</si>
  <si>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</si>
  <si>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</si>
  <si>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</si>
  <si>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</si>
  <si>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</si>
  <si>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</si>
  <si>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</si>
  <si>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</si>
  <si>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</si>
  <si>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</si>
  <si>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</si>
  <si>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</si>
  <si>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</si>
  <si>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</si>
  <si>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</si>
  <si>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</si>
  <si>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</si>
  <si>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</si>
  <si>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</si>
  <si>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</si>
  <si>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</si>
  <si>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</si>
  <si>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</si>
  <si>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</si>
  <si>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</si>
  <si>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</si>
  <si>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</si>
  <si>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</si>
  <si>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</si>
  <si>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</si>
  <si>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</si>
  <si>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</si>
  <si>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</si>
  <si>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</si>
  <si>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</si>
  <si>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</si>
  <si>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</si>
  <si>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</si>
  <si>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</si>
  <si>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</si>
  <si>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</si>
  <si>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</si>
  <si>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</si>
  <si>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</si>
  <si>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</si>
  <si>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</si>
  <si>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</si>
  <si>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</si>
  <si>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</si>
  <si>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</si>
  <si>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</si>
  <si>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</si>
  <si>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</si>
  <si>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</si>
  <si>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</si>
  <si>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</si>
  <si>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</si>
  <si>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</si>
  <si>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</si>
  <si>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</si>
  <si>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</si>
  <si>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</si>
  <si>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</si>
  <si>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</si>
  <si>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</si>
  <si>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</si>
  <si>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</si>
  <si>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</si>
  <si>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</si>
  <si>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</si>
  <si>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</si>
  <si>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</si>
  <si>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</si>
  <si>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</si>
  <si>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</si>
  <si>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</si>
  <si>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</si>
  <si>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</si>
  <si>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</si>
  <si>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</si>
  <si>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</si>
  <si>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</si>
  <si>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</si>
  <si>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</si>
  <si>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</si>
  <si>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</si>
  <si>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</si>
  <si>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</si>
  <si>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</si>
  <si>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</si>
  <si>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</si>
  <si>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</si>
  <si>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</si>
  <si>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</si>
  <si>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</si>
  <si>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</si>
  <si>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</si>
  <si>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</si>
  <si>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</si>
  <si>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</si>
  <si>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</si>
  <si>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</si>
  <si>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</si>
  <si>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</si>
  <si>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</si>
  <si>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</si>
  <si>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</si>
  <si>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</si>
  <si>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</si>
  <si>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</si>
  <si>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</si>
  <si>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</si>
  <si>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</si>
  <si>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</si>
  <si>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</si>
  <si>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</si>
  <si>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</si>
  <si>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</si>
  <si>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</si>
  <si>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</si>
  <si>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</si>
  <si>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</si>
  <si>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</si>
  <si>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</si>
  <si>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</si>
  <si>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</si>
  <si>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</si>
  <si>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</si>
  <si>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</si>
  <si>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</si>
  <si>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</si>
  <si>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</si>
  <si>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</si>
  <si>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</si>
  <si>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</si>
  <si>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</si>
  <si>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</si>
  <si>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</si>
  <si>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</si>
  <si>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</si>
  <si>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</si>
  <si>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</si>
  <si>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18,35*5,87+24,2*5,87+97,53-90</t>
  </si>
  <si>
    <t>20</t>
  </si>
  <si>
    <t>M</t>
  </si>
  <si>
    <t>553 R1</t>
  </si>
  <si>
    <t>stěnový sendvičový panel PUR síla 100 mm</t>
  </si>
  <si>
    <t>816097904</t>
  </si>
  <si>
    <t>245,046666666667*1,05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</si>
  <si>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</si>
  <si>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</si>
  <si>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</si>
  <si>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</si>
  <si>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</si>
  <si>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</si>
  <si>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</si>
  <si>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</si>
  <si>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</si>
  <si>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</si>
  <si>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</si>
  <si>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</si>
  <si>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</si>
  <si>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</si>
  <si>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</si>
  <si>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</si>
  <si>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</si>
  <si>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</si>
  <si>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</si>
  <si>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</si>
  <si>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</si>
  <si>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</si>
  <si>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</si>
  <si>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</si>
  <si>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487,55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</si>
  <si>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</si>
  <si>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</si>
  <si>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</si>
  <si>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</si>
  <si>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</si>
  <si>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</si>
  <si>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</si>
  <si>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</si>
  <si>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</si>
  <si>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</si>
  <si>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</si>
  <si>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</si>
  <si>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</si>
  <si>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</si>
  <si>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</si>
  <si>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</si>
  <si>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</si>
  <si>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</si>
  <si>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</si>
  <si>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</si>
  <si>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</si>
  <si>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</si>
  <si>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</si>
  <si>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</si>
  <si>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</si>
  <si>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</si>
  <si>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</si>
  <si>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</si>
  <si>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</si>
  <si>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</si>
  <si>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</si>
  <si>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</si>
  <si>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</si>
  <si>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</si>
  <si>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</si>
  <si>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</si>
  <si>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</si>
  <si>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</si>
  <si>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</si>
  <si>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</si>
  <si>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</si>
  <si>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</si>
  <si>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</si>
  <si>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</si>
  <si>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</si>
  <si>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</si>
  <si>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</si>
  <si>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</si>
  <si>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</si>
  <si>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</si>
  <si>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</si>
  <si>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</si>
  <si>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</si>
  <si>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</si>
  <si>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</si>
  <si>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</si>
  <si>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</si>
  <si>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</si>
  <si>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</si>
  <si>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</si>
  <si>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</si>
  <si>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</si>
  <si>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</si>
  <si>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</si>
  <si>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</si>
  <si>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</si>
  <si>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67*1,15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</si>
  <si>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</si>
  <si>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</si>
  <si>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</si>
  <si>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</si>
  <si>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</si>
  <si>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77,05+2,4</t>
  </si>
  <si>
    <t>79,45*1,02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</si>
  <si>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</si>
  <si>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</si>
  <si>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</si>
  <si>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</si>
  <si>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</si>
  <si>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</si>
  <si>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</si>
  <si>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</si>
  <si>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</si>
  <si>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</si>
  <si>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</si>
  <si>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</si>
  <si>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</si>
  <si>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</si>
  <si>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</si>
  <si>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</si>
  <si>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</si>
  <si>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</si>
  <si>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</si>
  <si>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</si>
  <si>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</si>
  <si>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</si>
  <si>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</si>
  <si>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</si>
  <si>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</si>
  <si>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</si>
  <si>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</si>
  <si>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</si>
  <si>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</si>
  <si>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</si>
  <si>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</si>
  <si>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</si>
  <si>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</si>
  <si>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</si>
  <si>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</si>
  <si>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</si>
  <si>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</si>
  <si>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</si>
  <si>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</si>
  <si>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</si>
  <si>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</si>
  <si>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</si>
  <si>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</si>
  <si>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</si>
  <si>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</si>
  <si>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</si>
  <si>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</si>
  <si>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</si>
  <si>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</si>
  <si>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</si>
  <si>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</si>
  <si>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</si>
  <si>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</si>
  <si>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</si>
  <si>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</si>
  <si>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</si>
  <si>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</si>
  <si>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</si>
  <si>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</si>
  <si>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</si>
  <si>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</si>
  <si>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</si>
  <si>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</si>
  <si>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</si>
  <si>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</si>
  <si>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</si>
  <si>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</si>
  <si>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</si>
  <si>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</si>
  <si>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</si>
  <si>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</si>
  <si>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</si>
  <si>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</si>
  <si>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</si>
  <si>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</si>
  <si>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</si>
  <si>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</si>
  <si>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</si>
  <si>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</si>
  <si>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</si>
  <si>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</si>
  <si>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</si>
  <si>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</si>
  <si>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</si>
  <si>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</si>
  <si>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</si>
  <si>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</si>
  <si>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</si>
  <si>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</si>
  <si>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</si>
  <si>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</si>
  <si>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</si>
  <si>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</si>
  <si>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</si>
  <si>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</si>
  <si>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</si>
  <si>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</si>
  <si>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</si>
  <si>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</si>
  <si>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</si>
  <si>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</si>
  <si>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</si>
  <si>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</si>
  <si>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</si>
  <si>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</si>
  <si>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</si>
  <si>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</si>
  <si>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</si>
  <si>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</si>
  <si>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</si>
  <si>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</si>
  <si>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</si>
  <si>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</si>
  <si>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</si>
  <si>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</si>
  <si>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</si>
  <si>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</si>
  <si>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</si>
  <si>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</si>
  <si>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</si>
  <si>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</si>
  <si>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</si>
  <si>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</si>
  <si>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dveře hliníkové protipožární EW 15, 30, 45 D1 rohová zárubeň dvoukřídlé 135 x 197 cm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</si>
  <si>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</si>
  <si>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</si>
  <si>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</si>
  <si>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</si>
  <si>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</si>
  <si>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</si>
  <si>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</si>
  <si>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</si>
  <si>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</si>
  <si>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</si>
  <si>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</si>
  <si>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</si>
  <si>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</si>
  <si>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</si>
  <si>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</si>
  <si>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</si>
  <si>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</si>
  <si>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</si>
  <si>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</si>
  <si>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</si>
  <si>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</si>
  <si>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</si>
  <si>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</si>
  <si>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</si>
  <si>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</si>
  <si>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</si>
  <si>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</si>
  <si>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</si>
  <si>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</si>
  <si>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</si>
  <si>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</si>
  <si>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</si>
  <si>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</si>
  <si>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</si>
  <si>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</si>
  <si>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</si>
  <si>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</si>
  <si>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</si>
  <si>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</si>
  <si>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</si>
  <si>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</si>
  <si>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</si>
  <si>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</si>
  <si>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</si>
  <si>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</si>
  <si>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</si>
  <si>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</si>
  <si>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</si>
  <si>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</si>
  <si>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</si>
  <si>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</si>
  <si>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</si>
  <si>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</si>
  <si>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</si>
  <si>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</si>
  <si>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</si>
  <si>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</si>
  <si>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</si>
  <si>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</si>
  <si>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</si>
  <si>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</si>
  <si>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</si>
  <si>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</si>
  <si>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</si>
  <si>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</si>
  <si>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</si>
  <si>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</si>
  <si>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</si>
  <si>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</si>
  <si>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</si>
  <si>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</si>
  <si>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</si>
  <si>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</si>
  <si>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</si>
  <si>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</si>
  <si>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</si>
  <si>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</si>
  <si>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</si>
  <si>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</si>
  <si>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</si>
  <si>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</si>
  <si>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</si>
  <si>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</si>
  <si>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</si>
  <si>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</si>
  <si>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</si>
  <si>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</si>
  <si>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</si>
  <si>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</si>
  <si>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</si>
  <si>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</si>
  <si>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</si>
  <si>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</si>
  <si>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</si>
  <si>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</si>
  <si>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</si>
  <si>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</si>
  <si>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</si>
  <si>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</si>
  <si>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</si>
  <si>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</si>
  <si>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</si>
  <si>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</si>
  <si>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</si>
  <si>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</si>
  <si>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</si>
  <si>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</si>
  <si>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</si>
  <si>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</si>
  <si>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</si>
  <si>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</si>
  <si>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</si>
  <si>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</si>
  <si>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</si>
  <si>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</si>
  <si>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</si>
  <si>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</si>
  <si>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</si>
  <si>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</si>
  <si>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</si>
  <si>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</si>
  <si>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</si>
  <si>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</si>
  <si>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</si>
  <si>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</si>
  <si>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</si>
  <si>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</si>
  <si>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</si>
  <si>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</si>
  <si>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</si>
  <si>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</si>
  <si>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</si>
  <si>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</si>
  <si>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</si>
  <si>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</si>
  <si>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</si>
  <si>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</si>
  <si>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</si>
  <si>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</si>
  <si>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</si>
  <si>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</si>
  <si>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</si>
  <si>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</si>
  <si>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</si>
  <si>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</si>
  <si>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</si>
  <si>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</si>
  <si>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</si>
  <si>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</si>
  <si>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</si>
  <si>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</si>
  <si>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</si>
  <si>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</si>
  <si>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</si>
  <si>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</si>
  <si>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</si>
  <si>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</si>
  <si>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</si>
  <si>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</si>
  <si>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</si>
  <si>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</si>
  <si>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</si>
  <si>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</si>
  <si>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</si>
  <si>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</si>
  <si>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</si>
  <si>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</si>
  <si>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</si>
  <si>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</si>
  <si>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</si>
  <si>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</si>
  <si>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</si>
  <si>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</si>
  <si>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</si>
  <si>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</si>
  <si>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</si>
  <si>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</si>
  <si>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</si>
  <si>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</si>
  <si>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</si>
  <si>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</si>
  <si>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</si>
  <si>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</si>
  <si>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</si>
  <si>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</si>
  <si>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</si>
  <si>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</si>
  <si>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</si>
  <si>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</si>
  <si>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</si>
  <si>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</si>
  <si>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</si>
  <si>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</si>
  <si>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</si>
  <si>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</si>
  <si>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</si>
  <si>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</si>
  <si>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</si>
  <si>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</si>
  <si>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</si>
  <si>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</si>
  <si>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</si>
  <si>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</si>
  <si>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</si>
  <si>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</si>
  <si>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</si>
  <si>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</si>
  <si>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</si>
  <si>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</si>
  <si>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</si>
  <si>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</si>
  <si>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</si>
  <si>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</si>
  <si>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</si>
  <si>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</si>
  <si>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</si>
  <si>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</si>
  <si>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</si>
  <si>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</si>
  <si>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</si>
  <si>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</si>
  <si>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</si>
  <si>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</si>
  <si>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</si>
  <si>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</si>
  <si>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</si>
  <si>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</si>
  <si>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</si>
  <si>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</si>
  <si>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</si>
  <si>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</si>
  <si>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</si>
  <si>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</si>
  <si>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</si>
  <si>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</si>
  <si>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</si>
  <si>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</si>
  <si>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</si>
  <si>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</si>
  <si>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</si>
  <si>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</si>
  <si>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</si>
  <si>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</si>
  <si>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</si>
  <si>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</si>
  <si>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</si>
  <si>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</si>
  <si>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</si>
  <si>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</si>
  <si>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</si>
  <si>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</si>
  <si>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</si>
  <si>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</si>
  <si>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</si>
  <si>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</si>
  <si>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</si>
  <si>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</si>
  <si>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</si>
  <si>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</si>
  <si>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</si>
  <si>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</si>
  <si>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</si>
  <si>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</si>
  <si>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</si>
  <si>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</si>
  <si>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</si>
  <si>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</si>
  <si>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</si>
  <si>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</si>
  <si>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</si>
  <si>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</si>
  <si>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</si>
  <si>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</si>
  <si>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</si>
  <si>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</si>
  <si>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</si>
  <si>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</si>
  <si>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</si>
  <si>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</si>
  <si>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</si>
  <si>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</si>
  <si>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</si>
  <si>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</si>
  <si>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</si>
  <si>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</si>
  <si>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</si>
  <si>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</si>
  <si>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</si>
  <si>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</si>
  <si>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</si>
  <si>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</si>
  <si>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</si>
  <si>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</si>
  <si>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</si>
  <si>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</si>
  <si>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</si>
  <si>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</si>
  <si>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</si>
  <si>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</si>
  <si>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</si>
  <si>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</si>
  <si>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</si>
  <si>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</si>
  <si>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</si>
  <si>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</si>
  <si>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</si>
  <si>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</si>
  <si>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</si>
  <si>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</si>
  <si>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</si>
  <si>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</si>
  <si>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</si>
  <si>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</si>
  <si>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</si>
  <si>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</si>
  <si>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</si>
  <si>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</si>
  <si>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</si>
  <si>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</si>
  <si>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</si>
  <si>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</si>
  <si>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</si>
  <si>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</si>
  <si>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</si>
  <si>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</si>
  <si>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</si>
  <si>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</si>
  <si>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</si>
  <si>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</si>
  <si>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</si>
  <si>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</si>
  <si>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</si>
  <si>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</si>
  <si>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</si>
  <si>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</si>
  <si>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</si>
  <si>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</si>
  <si>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</si>
  <si>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</si>
  <si>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</si>
  <si>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</si>
  <si>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</si>
  <si>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</si>
  <si>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</si>
  <si>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</si>
  <si>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</si>
  <si>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</si>
  <si>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</si>
  <si>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</si>
  <si>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</si>
  <si>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</si>
  <si>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</si>
  <si>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</si>
  <si>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</si>
  <si>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</si>
  <si>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</si>
  <si>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</si>
  <si>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</si>
  <si>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</si>
  <si>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</si>
  <si>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</si>
  <si>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</si>
  <si>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</si>
  <si>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</si>
  <si>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</si>
  <si>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</si>
  <si>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</si>
  <si>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</si>
  <si>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</si>
  <si>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</si>
  <si>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</si>
  <si>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</si>
  <si>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</si>
  <si>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</si>
  <si>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</si>
  <si>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</si>
  <si>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</si>
  <si>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</si>
  <si>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</si>
  <si>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</si>
  <si>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</si>
  <si>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</si>
  <si>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</si>
  <si>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</si>
  <si>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</si>
  <si>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</si>
  <si>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</si>
  <si>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</si>
  <si>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</si>
  <si>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</si>
  <si>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</si>
  <si>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</si>
  <si>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</si>
  <si>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</si>
  <si>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</si>
  <si>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</si>
  <si>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</si>
  <si>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</si>
  <si>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</si>
  <si>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</si>
  <si>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</si>
  <si>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</si>
  <si>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</si>
  <si>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</si>
  <si>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</si>
  <si>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</si>
  <si>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</si>
  <si>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</si>
  <si>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</si>
  <si>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</si>
  <si>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</si>
  <si>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</si>
  <si>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</si>
  <si>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</si>
  <si>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</si>
  <si>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</si>
  <si>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</si>
  <si>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</si>
  <si>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</si>
  <si>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</si>
  <si>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</si>
  <si>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</si>
  <si>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</si>
  <si>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</si>
  <si>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</si>
  <si>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</si>
  <si>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</si>
  <si>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</si>
  <si>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</si>
  <si>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</si>
  <si>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</si>
  <si>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</si>
  <si>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</si>
  <si>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</si>
  <si>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</si>
  <si>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</si>
  <si>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</si>
  <si>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</si>
  <si>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</si>
  <si>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</si>
  <si>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</si>
  <si>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</si>
  <si>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</si>
  <si>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</si>
  <si>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</si>
  <si>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</si>
  <si>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</si>
  <si>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</si>
  <si>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</si>
  <si>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</si>
  <si>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</si>
  <si>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</si>
  <si>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</si>
  <si>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</si>
  <si>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</si>
  <si>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</si>
  <si>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</si>
  <si>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</si>
  <si>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</si>
  <si>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</si>
  <si>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</si>
  <si>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</si>
  <si>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</si>
  <si>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</si>
  <si>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</si>
  <si>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</si>
  <si>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</si>
  <si>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</si>
  <si>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</si>
  <si>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</si>
  <si>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</si>
  <si>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</si>
  <si>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</si>
  <si>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</si>
  <si>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bílé100x197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</si>
  <si>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</si>
  <si>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</si>
  <si>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</si>
  <si>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</si>
  <si>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</si>
  <si>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</si>
  <si>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</si>
  <si>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</si>
  <si>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</si>
  <si>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</si>
  <si>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</si>
  <si>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</si>
  <si>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</si>
  <si>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</si>
  <si>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</si>
  <si>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dveře hliníkové vchodové dvoukřídlové 1650 x 2600 mm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</si>
  <si>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</si>
  <si>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</si>
  <si>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</si>
  <si>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</si>
  <si>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</si>
  <si>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</si>
  <si>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</si>
  <si>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</si>
  <si>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</si>
  <si>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</si>
  <si>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</si>
  <si>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</si>
  <si>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</si>
  <si>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</si>
  <si>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</si>
  <si>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</si>
  <si>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</si>
  <si>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</si>
  <si>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</si>
  <si>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</si>
  <si>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</si>
  <si>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</si>
  <si>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</si>
  <si>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</si>
  <si>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</si>
  <si>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</si>
  <si>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</si>
  <si>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</si>
  <si>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</si>
  <si>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</si>
  <si>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</si>
  <si>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</si>
  <si>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</si>
  <si>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</si>
  <si>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</si>
  <si>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</si>
  <si>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</si>
  <si>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</si>
  <si>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</si>
  <si>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</si>
  <si>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</si>
  <si>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</si>
  <si>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</si>
  <si>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</si>
  <si>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</si>
  <si>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</si>
  <si>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</si>
  <si>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</si>
  <si>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</si>
  <si>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</si>
  <si>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</si>
  <si>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</si>
  <si>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Sekční  vrata 4200/4500 z 1/4 prostětlené s dveřmi š.800mm</t>
  </si>
  <si>
    <t>-2008751248</t>
  </si>
  <si>
    <t>185</t>
  </si>
  <si>
    <t>55345 R10</t>
  </si>
  <si>
    <t>Sekční  vrata 4200/4500 mm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</si>
  <si>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</si>
  <si>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</si>
  <si>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</si>
  <si>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</si>
  <si>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</si>
  <si>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</si>
  <si>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</si>
  <si>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</si>
  <si>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</si>
  <si>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</si>
  <si>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</si>
  <si>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</si>
  <si>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</si>
  <si>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</si>
  <si>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</si>
  <si>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</si>
  <si>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např. VECOM E07 včetně šachty, nebo jiný EKVIVALENTNÍ výrobek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</si>
  <si>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</si>
  <si>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</si>
  <si>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</si>
  <si>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</si>
  <si>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</si>
  <si>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</si>
  <si>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</si>
  <si>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</si>
  <si>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</si>
  <si>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</si>
  <si>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</si>
  <si>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</si>
  <si>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</si>
  <si>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</si>
  <si>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</si>
  <si>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</si>
  <si>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</si>
  <si>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</si>
  <si>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</si>
  <si>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</si>
  <si>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</si>
  <si>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</si>
  <si>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</si>
  <si>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</si>
  <si>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</si>
  <si>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</si>
  <si>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</si>
  <si>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</si>
  <si>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</si>
  <si>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</si>
  <si>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</si>
  <si>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</si>
  <si>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</si>
  <si>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</si>
  <si>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</si>
  <si>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</si>
  <si>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</si>
  <si>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</si>
  <si>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</si>
  <si>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</si>
  <si>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</si>
  <si>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</si>
  <si>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</si>
  <si>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</si>
  <si>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</si>
  <si>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</si>
  <si>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</si>
  <si>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</si>
  <si>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</si>
  <si>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</si>
  <si>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</si>
  <si>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</si>
  <si>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</si>
  <si>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</si>
  <si>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</si>
  <si>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</si>
  <si>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</si>
  <si>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</si>
  <si>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</si>
  <si>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</si>
  <si>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</si>
  <si>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</si>
  <si>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</si>
  <si>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</si>
  <si>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</si>
  <si>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</si>
  <si>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</si>
  <si>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</si>
  <si>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</si>
  <si>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</si>
  <si>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</si>
  <si>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</si>
  <si>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</si>
  <si>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</si>
  <si>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</si>
  <si>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</si>
  <si>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</si>
  <si>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</si>
  <si>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</si>
  <si>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</si>
  <si>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</si>
  <si>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</si>
  <si>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</si>
  <si>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</si>
  <si>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</si>
  <si>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</si>
  <si>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</si>
  <si>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</si>
  <si>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</si>
  <si>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</si>
  <si>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</si>
  <si>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</si>
  <si>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</si>
  <si>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</si>
  <si>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</si>
  <si>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</si>
  <si>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</si>
  <si>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</si>
  <si>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</si>
  <si>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</si>
  <si>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</si>
  <si>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</si>
  <si>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</si>
  <si>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</si>
  <si>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</si>
  <si>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</si>
  <si>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</si>
  <si>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</si>
  <si>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</si>
  <si>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</si>
  <si>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</si>
  <si>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</si>
  <si>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</si>
  <si>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</si>
  <si>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</si>
  <si>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</si>
  <si>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</si>
  <si>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</si>
  <si>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</si>
  <si>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</si>
  <si>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</si>
  <si>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</si>
  <si>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</si>
  <si>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</si>
  <si>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</si>
  <si>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</si>
  <si>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</si>
  <si>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</si>
  <si>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</si>
  <si>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</si>
  <si>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</si>
  <si>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</si>
  <si>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</si>
  <si>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</si>
  <si>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</si>
  <si>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</si>
  <si>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</si>
  <si>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</si>
  <si>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</si>
  <si>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</si>
  <si>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</si>
  <si>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</si>
  <si>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</si>
  <si>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</si>
  <si>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</si>
  <si>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</si>
  <si>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</si>
  <si>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</si>
  <si>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</si>
  <si>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</si>
  <si>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</si>
  <si>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</si>
  <si>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</si>
  <si>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</si>
  <si>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</si>
  <si>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</si>
  <si>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</si>
  <si>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</si>
  <si>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</si>
  <si>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</si>
  <si>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</si>
  <si>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</si>
  <si>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</si>
  <si>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</si>
  <si>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</si>
  <si>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</si>
  <si>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</si>
  <si>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</si>
  <si>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,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</si>
  <si>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</si>
  <si>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</si>
  <si>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</si>
  <si>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</si>
  <si>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</si>
  <si>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</si>
  <si>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</si>
  <si>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</si>
  <si>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</si>
  <si>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</si>
  <si>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</si>
  <si>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</si>
  <si>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</si>
  <si>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</si>
  <si>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</si>
  <si>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</si>
  <si>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</si>
  <si>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</si>
  <si>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</si>
  <si>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</si>
  <si>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</si>
  <si>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</si>
  <si>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</si>
  <si>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</si>
  <si>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</si>
  <si>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</si>
  <si>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</si>
  <si>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</si>
  <si>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</si>
  <si>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</si>
  <si>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 xml:space="preserve">- - VON 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</si>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</sst>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0" activePane="bottomLeft" state="frozen"/>
      <selection pane="bottomLeft" activeCell="L41" sqref="L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9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8"/>
      <c r="AQ5" s="30"/>
      <c r="BE5" s="347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51" t="s">
        <v>19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8"/>
      <c r="AQ6" s="30"/>
      <c r="BE6" s="348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48"/>
      <c r="BS7" s="23" t="s">
        <v>23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48"/>
      <c r="BS8" s="23" t="s">
        <v>28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8"/>
      <c r="BS9" s="23" t="s">
        <v>29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48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35</v>
      </c>
      <c r="AO11" s="28"/>
      <c r="AP11" s="28"/>
      <c r="AQ11" s="30"/>
      <c r="BE11" s="348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8"/>
      <c r="BS12" s="23" t="s">
        <v>20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8" t="s">
        <v>37</v>
      </c>
      <c r="AO13" s="28"/>
      <c r="AP13" s="28"/>
      <c r="AQ13" s="30"/>
      <c r="BE13" s="348"/>
      <c r="BS13" s="23" t="s">
        <v>20</v>
      </c>
    </row>
    <row r="14" spans="1:74" ht="15">
      <c r="B14" s="27"/>
      <c r="C14" s="28"/>
      <c r="D14" s="28"/>
      <c r="E14" s="352" t="s">
        <v>37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6" t="s">
        <v>34</v>
      </c>
      <c r="AL14" s="28"/>
      <c r="AM14" s="28"/>
      <c r="AN14" s="38" t="s">
        <v>37</v>
      </c>
      <c r="AO14" s="28"/>
      <c r="AP14" s="28"/>
      <c r="AQ14" s="30"/>
      <c r="BE14" s="348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8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39</v>
      </c>
      <c r="AO16" s="28"/>
      <c r="AP16" s="28"/>
      <c r="AQ16" s="30"/>
      <c r="BE16" s="348"/>
      <c r="BS16" s="23" t="s">
        <v>6</v>
      </c>
    </row>
    <row r="17" spans="2:71" ht="18.399999999999999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41</v>
      </c>
      <c r="AO17" s="28"/>
      <c r="AP17" s="28"/>
      <c r="AQ17" s="30"/>
      <c r="BE17" s="348"/>
      <c r="BS17" s="23" t="s">
        <v>42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8"/>
      <c r="BS18" s="23" t="s">
        <v>9</v>
      </c>
    </row>
    <row r="19" spans="2:71" ht="14.45" customHeight="1">
      <c r="B19" s="27"/>
      <c r="C19" s="28"/>
      <c r="D19" s="36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8"/>
      <c r="BS19" s="23" t="s">
        <v>9</v>
      </c>
    </row>
    <row r="20" spans="2:71" ht="16.5" customHeight="1">
      <c r="B20" s="27"/>
      <c r="C20" s="28"/>
      <c r="D20" s="28"/>
      <c r="E20" s="354" t="s">
        <v>5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8"/>
      <c r="AP20" s="28"/>
      <c r="AQ20" s="30"/>
      <c r="BE20" s="34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8"/>
    </row>
    <row r="23" spans="2:71" s="1" customFormat="1" ht="25.9" customHeight="1">
      <c r="B23" s="40"/>
      <c r="C23" s="41"/>
      <c r="D23" s="42" t="s">
        <v>44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5">
        <f>ROUND(AG51,2)</f>
        <v>0</v>
      </c>
      <c r="AL23" s="356"/>
      <c r="AM23" s="356"/>
      <c r="AN23" s="356"/>
      <c r="AO23" s="356"/>
      <c r="AP23" s="41"/>
      <c r="AQ23" s="44"/>
      <c r="BE23" s="34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8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7" t="s">
        <v>45</v>
      </c>
      <c r="M25" s="357"/>
      <c r="N25" s="357"/>
      <c r="O25" s="357"/>
      <c r="P25" s="41"/>
      <c r="Q25" s="41"/>
      <c r="R25" s="41"/>
      <c r="S25" s="41"/>
      <c r="T25" s="41"/>
      <c r="U25" s="41"/>
      <c r="V25" s="41"/>
      <c r="W25" s="357" t="s">
        <v>46</v>
      </c>
      <c r="X25" s="357"/>
      <c r="Y25" s="357"/>
      <c r="Z25" s="357"/>
      <c r="AA25" s="357"/>
      <c r="AB25" s="357"/>
      <c r="AC25" s="357"/>
      <c r="AD25" s="357"/>
      <c r="AE25" s="357"/>
      <c r="AF25" s="41"/>
      <c r="AG25" s="41"/>
      <c r="AH25" s="41"/>
      <c r="AI25" s="41"/>
      <c r="AJ25" s="41"/>
      <c r="AK25" s="357" t="s">
        <v>47</v>
      </c>
      <c r="AL25" s="357"/>
      <c r="AM25" s="357"/>
      <c r="AN25" s="357"/>
      <c r="AO25" s="357"/>
      <c r="AP25" s="41"/>
      <c r="AQ25" s="44"/>
      <c r="BE25" s="348"/>
    </row>
    <row r="26" spans="2:71" s="2" customFormat="1" ht="14.45" customHeight="1">
      <c r="B26" s="46"/>
      <c r="C26" s="47"/>
      <c r="D26" s="48" t="s">
        <v>48</v>
      </c>
      <c r="E26" s="47"/>
      <c r="F26" s="48" t="s">
        <v>49</v>
      </c>
      <c r="G26" s="47"/>
      <c r="H26" s="47"/>
      <c r="I26" s="47"/>
      <c r="J26" s="47"/>
      <c r="K26" s="47"/>
      <c r="L26" s="340">
        <v>0.21</v>
      </c>
      <c r="M26" s="341"/>
      <c r="N26" s="341"/>
      <c r="O26" s="341"/>
      <c r="P26" s="47"/>
      <c r="Q26" s="47"/>
      <c r="R26" s="47"/>
      <c r="S26" s="47"/>
      <c r="T26" s="47"/>
      <c r="U26" s="47"/>
      <c r="V26" s="47"/>
      <c r="W26" s="342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7"/>
      <c r="AG26" s="47"/>
      <c r="AH26" s="47"/>
      <c r="AI26" s="47"/>
      <c r="AJ26" s="47"/>
      <c r="AK26" s="342">
        <f>ROUND(AV51,2)</f>
        <v>0</v>
      </c>
      <c r="AL26" s="341"/>
      <c r="AM26" s="341"/>
      <c r="AN26" s="341"/>
      <c r="AO26" s="341"/>
      <c r="AP26" s="47"/>
      <c r="AQ26" s="49"/>
      <c r="BE26" s="348"/>
    </row>
    <row r="27" spans="2:71" s="2" customFormat="1" ht="14.45" customHeight="1">
      <c r="B27" s="46"/>
      <c r="C27" s="47"/>
      <c r="D27" s="47"/>
      <c r="E27" s="47"/>
      <c r="F27" s="48" t="s">
        <v>50</v>
      </c>
      <c r="G27" s="47"/>
      <c r="H27" s="47"/>
      <c r="I27" s="47"/>
      <c r="J27" s="47"/>
      <c r="K27" s="47"/>
      <c r="L27" s="340">
        <v>0.15</v>
      </c>
      <c r="M27" s="341"/>
      <c r="N27" s="341"/>
      <c r="O27" s="341"/>
      <c r="P27" s="47"/>
      <c r="Q27" s="47"/>
      <c r="R27" s="47"/>
      <c r="S27" s="47"/>
      <c r="T27" s="47"/>
      <c r="U27" s="47"/>
      <c r="V27" s="47"/>
      <c r="W27" s="342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7"/>
      <c r="AG27" s="47"/>
      <c r="AH27" s="47"/>
      <c r="AI27" s="47"/>
      <c r="AJ27" s="47"/>
      <c r="AK27" s="342">
        <f>ROUND(AW51,2)</f>
        <v>0</v>
      </c>
      <c r="AL27" s="341"/>
      <c r="AM27" s="341"/>
      <c r="AN27" s="341"/>
      <c r="AO27" s="341"/>
      <c r="AP27" s="47"/>
      <c r="AQ27" s="49"/>
      <c r="BE27" s="348"/>
    </row>
    <row r="28" spans="2:71" s="2" customFormat="1" ht="14.45" hidden="1" customHeight="1">
      <c r="B28" s="46"/>
      <c r="C28" s="47"/>
      <c r="D28" s="47"/>
      <c r="E28" s="47"/>
      <c r="F28" s="48" t="s">
        <v>51</v>
      </c>
      <c r="G28" s="47"/>
      <c r="H28" s="47"/>
      <c r="I28" s="47"/>
      <c r="J28" s="47"/>
      <c r="K28" s="47"/>
      <c r="L28" s="340">
        <v>0.21</v>
      </c>
      <c r="M28" s="341"/>
      <c r="N28" s="341"/>
      <c r="O28" s="341"/>
      <c r="P28" s="47"/>
      <c r="Q28" s="47"/>
      <c r="R28" s="47"/>
      <c r="S28" s="47"/>
      <c r="T28" s="47"/>
      <c r="U28" s="47"/>
      <c r="V28" s="47"/>
      <c r="W28" s="342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7"/>
      <c r="AG28" s="47"/>
      <c r="AH28" s="47"/>
      <c r="AI28" s="47"/>
      <c r="AJ28" s="47"/>
      <c r="AK28" s="342">
        <v>0</v>
      </c>
      <c r="AL28" s="341"/>
      <c r="AM28" s="341"/>
      <c r="AN28" s="341"/>
      <c r="AO28" s="341"/>
      <c r="AP28" s="47"/>
      <c r="AQ28" s="49"/>
      <c r="BE28" s="348"/>
    </row>
    <row r="29" spans="2:71" s="2" customFormat="1" ht="14.45" hidden="1" customHeight="1">
      <c r="B29" s="46"/>
      <c r="C29" s="47"/>
      <c r="D29" s="47"/>
      <c r="E29" s="47"/>
      <c r="F29" s="48" t="s">
        <v>52</v>
      </c>
      <c r="G29" s="47"/>
      <c r="H29" s="47"/>
      <c r="I29" s="47"/>
      <c r="J29" s="47"/>
      <c r="K29" s="47"/>
      <c r="L29" s="340">
        <v>0.15</v>
      </c>
      <c r="M29" s="341"/>
      <c r="N29" s="341"/>
      <c r="O29" s="341"/>
      <c r="P29" s="47"/>
      <c r="Q29" s="47"/>
      <c r="R29" s="47"/>
      <c r="S29" s="47"/>
      <c r="T29" s="47"/>
      <c r="U29" s="47"/>
      <c r="V29" s="47"/>
      <c r="W29" s="342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7"/>
      <c r="AG29" s="47"/>
      <c r="AH29" s="47"/>
      <c r="AI29" s="47"/>
      <c r="AJ29" s="47"/>
      <c r="AK29" s="342">
        <v>0</v>
      </c>
      <c r="AL29" s="341"/>
      <c r="AM29" s="341"/>
      <c r="AN29" s="341"/>
      <c r="AO29" s="341"/>
      <c r="AP29" s="47"/>
      <c r="AQ29" s="49"/>
      <c r="BE29" s="348"/>
    </row>
    <row r="30" spans="2:71" s="2" customFormat="1" ht="14.45" hidden="1" customHeight="1">
      <c r="B30" s="46"/>
      <c r="C30" s="47"/>
      <c r="D30" s="47"/>
      <c r="E30" s="47"/>
      <c r="F30" s="48" t="s">
        <v>53</v>
      </c>
      <c r="G30" s="47"/>
      <c r="H30" s="47"/>
      <c r="I30" s="47"/>
      <c r="J30" s="47"/>
      <c r="K30" s="47"/>
      <c r="L30" s="340">
        <v>0</v>
      </c>
      <c r="M30" s="341"/>
      <c r="N30" s="341"/>
      <c r="O30" s="341"/>
      <c r="P30" s="47"/>
      <c r="Q30" s="47"/>
      <c r="R30" s="47"/>
      <c r="S30" s="47"/>
      <c r="T30" s="47"/>
      <c r="U30" s="47"/>
      <c r="V30" s="47"/>
      <c r="W30" s="342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7"/>
      <c r="AG30" s="47"/>
      <c r="AH30" s="47"/>
      <c r="AI30" s="47"/>
      <c r="AJ30" s="47"/>
      <c r="AK30" s="342">
        <v>0</v>
      </c>
      <c r="AL30" s="341"/>
      <c r="AM30" s="341"/>
      <c r="AN30" s="341"/>
      <c r="AO30" s="341"/>
      <c r="AP30" s="47"/>
      <c r="AQ30" s="49"/>
      <c r="BE30" s="34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8"/>
    </row>
    <row r="32" spans="2:71" s="1" customFormat="1" ht="25.9" customHeight="1">
      <c r="B32" s="40"/>
      <c r="C32" s="50"/>
      <c r="D32" s="51" t="s">
        <v>54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55</v>
      </c>
      <c r="U32" s="52"/>
      <c r="V32" s="52"/>
      <c r="W32" s="52"/>
      <c r="X32" s="343" t="s">
        <v>56</v>
      </c>
      <c r="Y32" s="344"/>
      <c r="Z32" s="344"/>
      <c r="AA32" s="344"/>
      <c r="AB32" s="344"/>
      <c r="AC32" s="52"/>
      <c r="AD32" s="52"/>
      <c r="AE32" s="52"/>
      <c r="AF32" s="52"/>
      <c r="AG32" s="52"/>
      <c r="AH32" s="52"/>
      <c r="AI32" s="52"/>
      <c r="AJ32" s="52"/>
      <c r="AK32" s="345">
        <f>SUM(AK23:AK30)</f>
        <v>0</v>
      </c>
      <c r="AL32" s="344"/>
      <c r="AM32" s="344"/>
      <c r="AN32" s="344"/>
      <c r="AO32" s="346"/>
      <c r="AP32" s="50"/>
      <c r="AQ32" s="54"/>
      <c r="BE32" s="34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57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AR41" s="61"/>
    </row>
    <row r="42" spans="2:56" s="4" customFormat="1" ht="36.950000000000003" customHeight="1">
      <c r="B42" s="63"/>
      <c r="C42" s="64" t="s">
        <v>18</v>
      </c>
      <c r="L42" s="328" t="str">
        <f>K6</f>
        <v>Školní statek Humpolec- dostavba budov v areálu_Prostory pro praktické vyučování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24</v>
      </c>
      <c r="L44" s="65" t="str">
        <f>IF(K8="","",K8)</f>
        <v>Humpolec</v>
      </c>
      <c r="AI44" s="62" t="s">
        <v>26</v>
      </c>
      <c r="AM44" s="330" t="str">
        <f>IF(AN8= "","",AN8)</f>
        <v>26. 10. 2016</v>
      </c>
      <c r="AN44" s="33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30</v>
      </c>
      <c r="L46" s="3" t="str">
        <f>IF(E11= "","",E11)</f>
        <v>Kraj Vysočina,Jihlava,Žižkova57/1882,PSČ 58733</v>
      </c>
      <c r="AI46" s="62" t="s">
        <v>38</v>
      </c>
      <c r="AM46" s="331" t="str">
        <f>IF(E17="","",E17)</f>
        <v>AG Kolmplet s.r.o</v>
      </c>
      <c r="AN46" s="331"/>
      <c r="AO46" s="331"/>
      <c r="AP46" s="331"/>
      <c r="AR46" s="40"/>
      <c r="AS46" s="332" t="s">
        <v>58</v>
      </c>
      <c r="AT46" s="33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36</v>
      </c>
      <c r="L47" s="3" t="str">
        <f>IF(E14= "Vyplň údaj","",E14)</f>
        <v/>
      </c>
      <c r="AR47" s="40"/>
      <c r="AS47" s="334"/>
      <c r="AT47" s="33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4"/>
      <c r="AT48" s="33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6" t="s">
        <v>59</v>
      </c>
      <c r="D49" s="337"/>
      <c r="E49" s="337"/>
      <c r="F49" s="337"/>
      <c r="G49" s="337"/>
      <c r="H49" s="70"/>
      <c r="I49" s="338" t="s">
        <v>60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61</v>
      </c>
      <c r="AH49" s="337"/>
      <c r="AI49" s="337"/>
      <c r="AJ49" s="337"/>
      <c r="AK49" s="337"/>
      <c r="AL49" s="337"/>
      <c r="AM49" s="337"/>
      <c r="AN49" s="338" t="s">
        <v>62</v>
      </c>
      <c r="AO49" s="337"/>
      <c r="AP49" s="337"/>
      <c r="AQ49" s="71" t="s">
        <v>63</v>
      </c>
      <c r="AR49" s="40"/>
      <c r="AS49" s="72" t="s">
        <v>64</v>
      </c>
      <c r="AT49" s="73" t="s">
        <v>65</v>
      </c>
      <c r="AU49" s="73" t="s">
        <v>66</v>
      </c>
      <c r="AV49" s="73" t="s">
        <v>67</v>
      </c>
      <c r="AW49" s="73" t="s">
        <v>68</v>
      </c>
      <c r="AX49" s="73" t="s">
        <v>69</v>
      </c>
      <c r="AY49" s="73" t="s">
        <v>70</v>
      </c>
      <c r="AZ49" s="73" t="s">
        <v>71</v>
      </c>
      <c r="BA49" s="73" t="s">
        <v>72</v>
      </c>
      <c r="BB49" s="73" t="s">
        <v>73</v>
      </c>
      <c r="BC49" s="73" t="s">
        <v>74</v>
      </c>
      <c r="BD49" s="74" t="s">
        <v>75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6">
        <f>ROUND(SUM(AG52:AG54),2)</f>
        <v>0</v>
      </c>
      <c r="AH51" s="326"/>
      <c r="AI51" s="326"/>
      <c r="AJ51" s="326"/>
      <c r="AK51" s="326"/>
      <c r="AL51" s="326"/>
      <c r="AM51" s="326"/>
      <c r="AN51" s="327">
        <f>SUM(AG51,AT51)</f>
        <v>0</v>
      </c>
      <c r="AO51" s="327"/>
      <c r="AP51" s="327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77</v>
      </c>
      <c r="BT51" s="64" t="s">
        <v>78</v>
      </c>
      <c r="BU51" s="83" t="s">
        <v>79</v>
      </c>
      <c r="BV51" s="64" t="s">
        <v>80</v>
      </c>
      <c r="BW51" s="64" t="s">
        <v>7</v>
      </c>
      <c r="BX51" s="64" t="s">
        <v>81</v>
      </c>
      <c r="CL51" s="64" t="s">
        <v>5</v>
      </c>
    </row>
    <row r="52" spans="1:91" s="5" customFormat="1" ht="31.5" customHeight="1">
      <c r="A52" s="84" t="s">
        <v>82</v>
      </c>
      <c r="B52" s="85"/>
      <c r="C52" s="86"/>
      <c r="D52" s="325" t="s">
        <v>83</v>
      </c>
      <c r="E52" s="325"/>
      <c r="F52" s="325"/>
      <c r="G52" s="325"/>
      <c r="H52" s="325"/>
      <c r="I52" s="87"/>
      <c r="J52" s="325" t="s">
        <v>84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'. - SO 01 - Prostory pro ...'!J27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8" t="s">
        <v>85</v>
      </c>
      <c r="AR52" s="85"/>
      <c r="AS52" s="89">
        <v>0</v>
      </c>
      <c r="AT52" s="90">
        <f>ROUND(SUM(AV52:AW52),2)</f>
        <v>0</v>
      </c>
      <c r="AU52" s="91">
        <f>'. - SO 01 - Prostory pro ...'!P107</f>
        <v>0</v>
      </c>
      <c r="AV52" s="90">
        <f>'. - SO 01 - Prostory pro ...'!J30</f>
        <v>0</v>
      </c>
      <c r="AW52" s="90">
        <f>'. - SO 01 - Prostory pro ...'!J31</f>
        <v>0</v>
      </c>
      <c r="AX52" s="90">
        <f>'. - SO 01 - Prostory pro ...'!J32</f>
        <v>0</v>
      </c>
      <c r="AY52" s="90">
        <f>'. - SO 01 - Prostory pro ...'!J33</f>
        <v>0</v>
      </c>
      <c r="AZ52" s="90">
        <f>'. - SO 01 - Prostory pro ...'!F30</f>
        <v>0</v>
      </c>
      <c r="BA52" s="90">
        <f>'. - SO 01 - Prostory pro ...'!F31</f>
        <v>0</v>
      </c>
      <c r="BB52" s="90">
        <f>'. - SO 01 - Prostory pro ...'!F32</f>
        <v>0</v>
      </c>
      <c r="BC52" s="90">
        <f>'. - SO 01 - Prostory pro ...'!F33</f>
        <v>0</v>
      </c>
      <c r="BD52" s="92">
        <f>'. - SO 01 - Prostory pro ...'!F34</f>
        <v>0</v>
      </c>
      <c r="BT52" s="93" t="s">
        <v>23</v>
      </c>
      <c r="BV52" s="93" t="s">
        <v>80</v>
      </c>
      <c r="BW52" s="93" t="s">
        <v>86</v>
      </c>
      <c r="BX52" s="93" t="s">
        <v>7</v>
      </c>
      <c r="CL52" s="93" t="s">
        <v>5</v>
      </c>
      <c r="CM52" s="93" t="s">
        <v>87</v>
      </c>
    </row>
    <row r="53" spans="1:91" s="5" customFormat="1" ht="16.5" customHeight="1">
      <c r="A53" s="84" t="s">
        <v>82</v>
      </c>
      <c r="B53" s="85"/>
      <c r="C53" s="86"/>
      <c r="D53" s="325" t="s">
        <v>88</v>
      </c>
      <c r="E53" s="325"/>
      <c r="F53" s="325"/>
      <c r="G53" s="325"/>
      <c r="H53" s="325"/>
      <c r="I53" s="87"/>
      <c r="J53" s="325" t="s">
        <v>89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', - SO 02 - Zpevněné plochy'!J27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88" t="s">
        <v>85</v>
      </c>
      <c r="AR53" s="85"/>
      <c r="AS53" s="89">
        <v>0</v>
      </c>
      <c r="AT53" s="90">
        <f>ROUND(SUM(AV53:AW53),2)</f>
        <v>0</v>
      </c>
      <c r="AU53" s="91">
        <f>', - SO 02 - Zpevněné plochy'!P79</f>
        <v>0</v>
      </c>
      <c r="AV53" s="90">
        <f>', - SO 02 - Zpevněné plochy'!J30</f>
        <v>0</v>
      </c>
      <c r="AW53" s="90">
        <f>', - SO 02 - Zpevněné plochy'!J31</f>
        <v>0</v>
      </c>
      <c r="AX53" s="90">
        <f>', - SO 02 - Zpevněné plochy'!J32</f>
        <v>0</v>
      </c>
      <c r="AY53" s="90">
        <f>', - SO 02 - Zpevněné plochy'!J33</f>
        <v>0</v>
      </c>
      <c r="AZ53" s="90">
        <f>', - SO 02 - Zpevněné plochy'!F30</f>
        <v>0</v>
      </c>
      <c r="BA53" s="90">
        <f>', - SO 02 - Zpevněné plochy'!F31</f>
        <v>0</v>
      </c>
      <c r="BB53" s="90">
        <f>', - SO 02 - Zpevněné plochy'!F32</f>
        <v>0</v>
      </c>
      <c r="BC53" s="90">
        <f>', - SO 02 - Zpevněné plochy'!F33</f>
        <v>0</v>
      </c>
      <c r="BD53" s="92">
        <f>', - SO 02 - Zpevněné plochy'!F34</f>
        <v>0</v>
      </c>
      <c r="BT53" s="93" t="s">
        <v>23</v>
      </c>
      <c r="BV53" s="93" t="s">
        <v>80</v>
      </c>
      <c r="BW53" s="93" t="s">
        <v>90</v>
      </c>
      <c r="BX53" s="93" t="s">
        <v>7</v>
      </c>
      <c r="CL53" s="93" t="s">
        <v>5</v>
      </c>
      <c r="CM53" s="93" t="s">
        <v>87</v>
      </c>
    </row>
    <row r="54" spans="1:91" s="5" customFormat="1" ht="16.5" customHeight="1">
      <c r="A54" s="84" t="s">
        <v>82</v>
      </c>
      <c r="B54" s="85"/>
      <c r="C54" s="86"/>
      <c r="D54" s="325" t="s">
        <v>91</v>
      </c>
      <c r="E54" s="325"/>
      <c r="F54" s="325"/>
      <c r="G54" s="325"/>
      <c r="H54" s="325"/>
      <c r="I54" s="87"/>
      <c r="J54" s="325" t="s">
        <v>92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'- - VON '!J27</f>
        <v>0</v>
      </c>
      <c r="AH54" s="324"/>
      <c r="AI54" s="324"/>
      <c r="AJ54" s="324"/>
      <c r="AK54" s="324"/>
      <c r="AL54" s="324"/>
      <c r="AM54" s="324"/>
      <c r="AN54" s="323">
        <f>SUM(AG54,AT54)</f>
        <v>0</v>
      </c>
      <c r="AO54" s="324"/>
      <c r="AP54" s="324"/>
      <c r="AQ54" s="88" t="s">
        <v>85</v>
      </c>
      <c r="AR54" s="85"/>
      <c r="AS54" s="94">
        <v>0</v>
      </c>
      <c r="AT54" s="95">
        <f>ROUND(SUM(AV54:AW54),2)</f>
        <v>0</v>
      </c>
      <c r="AU54" s="96">
        <f>'- - VON '!P79</f>
        <v>0</v>
      </c>
      <c r="AV54" s="95">
        <f>'- - VON '!J30</f>
        <v>0</v>
      </c>
      <c r="AW54" s="95">
        <f>'- - VON '!J31</f>
        <v>0</v>
      </c>
      <c r="AX54" s="95">
        <f>'- - VON '!J32</f>
        <v>0</v>
      </c>
      <c r="AY54" s="95">
        <f>'- - VON '!J33</f>
        <v>0</v>
      </c>
      <c r="AZ54" s="95">
        <f>'- - VON '!F30</f>
        <v>0</v>
      </c>
      <c r="BA54" s="95">
        <f>'- - VON '!F31</f>
        <v>0</v>
      </c>
      <c r="BB54" s="95">
        <f>'- - VON '!F32</f>
        <v>0</v>
      </c>
      <c r="BC54" s="95">
        <f>'- - VON '!F33</f>
        <v>0</v>
      </c>
      <c r="BD54" s="97">
        <f>'- - VON '!F34</f>
        <v>0</v>
      </c>
      <c r="BT54" s="93" t="s">
        <v>23</v>
      </c>
      <c r="BV54" s="93" t="s">
        <v>80</v>
      </c>
      <c r="BW54" s="93" t="s">
        <v>93</v>
      </c>
      <c r="BX54" s="93" t="s">
        <v>7</v>
      </c>
      <c r="CL54" s="93" t="s">
        <v>5</v>
      </c>
      <c r="CM54" s="93" t="s">
        <v>87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. - SO 01 - Prostory pro ...'!C2" display="/"/>
    <hyperlink ref="A53" location="', - SO 02 - Zpevněné plochy'!C2" display="/"/>
    <hyperlink ref="A54" location="'-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2"/>
  <sheetViews>
    <sheetView showGridLines="0" tabSelected="1" workbookViewId="0">
      <pane ySplit="1" topLeftCell="A2" activePane="bottomLeft" state="frozen"/>
      <selection pane="bottomLeft" activeCell="C336" sqref="C336:D33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62" t="s">
        <v>95</v>
      </c>
      <c r="H1" s="362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101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ROUND(J107,2)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ROUND(SUM(BE107:BE461), 2)</f>
        <v>0</v>
      </c>
      <c r="G30" s="41"/>
      <c r="H30" s="41"/>
      <c r="I30" s="118">
        <v>0.21</v>
      </c>
      <c r="J30" s="117">
        <f>ROUND(ROUND((SUM(BE107:BE461)),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ROUND(SUM(BF107:BF461), 2)</f>
        <v>0</v>
      </c>
      <c r="G31" s="41"/>
      <c r="H31" s="41"/>
      <c r="I31" s="118">
        <v>0.15</v>
      </c>
      <c r="J31" s="117">
        <f>ROUND(ROUND((SUM(BF107:BF461)),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ROUND(SUM(BG107:BG461),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ROUND(SUM(BH107:BH461),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ROUND(SUM(BI107:BI461),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 xml:space="preserve">. - SO 01 - Prostory pro praktické vyučování 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J107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107</v>
      </c>
      <c r="E57" s="137"/>
      <c r="F57" s="137"/>
      <c r="G57" s="137"/>
      <c r="H57" s="137"/>
      <c r="I57" s="138"/>
      <c r="J57" s="139">
        <f>J108</f>
        <v>0</v>
      </c>
      <c r="K57" s="140"/>
    </row>
    <row r="58" spans="2:47" s="8" customFormat="1" ht="19.899999999999999" customHeight="1">
      <c r="B58" s="141"/>
      <c r="C58" s="142"/>
      <c r="D58" s="143" t="s">
        <v>108</v>
      </c>
      <c r="E58" s="144"/>
      <c r="F58" s="144"/>
      <c r="G58" s="144"/>
      <c r="H58" s="144"/>
      <c r="I58" s="145"/>
      <c r="J58" s="146">
        <f>J109</f>
        <v>0</v>
      </c>
      <c r="K58" s="147"/>
    </row>
    <row r="59" spans="2:47" s="8" customFormat="1" ht="19.899999999999999" customHeight="1">
      <c r="B59" s="141"/>
      <c r="C59" s="142"/>
      <c r="D59" s="143" t="s">
        <v>109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110</v>
      </c>
      <c r="E60" s="144"/>
      <c r="F60" s="144"/>
      <c r="G60" s="144"/>
      <c r="H60" s="144"/>
      <c r="I60" s="145"/>
      <c r="J60" s="146">
        <f>J127</f>
        <v>0</v>
      </c>
      <c r="K60" s="147"/>
    </row>
    <row r="61" spans="2:47" s="8" customFormat="1" ht="19.89999999999999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J147</f>
        <v>0</v>
      </c>
      <c r="K61" s="147"/>
    </row>
    <row r="62" spans="2:47" s="8" customFormat="1" ht="19.899999999999999" customHeight="1">
      <c r="B62" s="141"/>
      <c r="C62" s="142"/>
      <c r="D62" s="143" t="s">
        <v>112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899999999999999" customHeight="1">
      <c r="B63" s="141"/>
      <c r="C63" s="142"/>
      <c r="D63" s="143" t="s">
        <v>113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8" customFormat="1" ht="19.899999999999999" customHeight="1">
      <c r="B64" s="141"/>
      <c r="C64" s="142"/>
      <c r="D64" s="143" t="s">
        <v>114</v>
      </c>
      <c r="E64" s="144"/>
      <c r="F64" s="144"/>
      <c r="G64" s="144"/>
      <c r="H64" s="144"/>
      <c r="I64" s="145"/>
      <c r="J64" s="146">
        <f>J226</f>
        <v>0</v>
      </c>
      <c r="K64" s="147"/>
    </row>
    <row r="65" spans="2:11" s="8" customFormat="1" ht="19.899999999999999" customHeight="1">
      <c r="B65" s="141"/>
      <c r="C65" s="142"/>
      <c r="D65" s="143" t="s">
        <v>115</v>
      </c>
      <c r="E65" s="144"/>
      <c r="F65" s="144"/>
      <c r="G65" s="144"/>
      <c r="H65" s="144"/>
      <c r="I65" s="145"/>
      <c r="J65" s="146">
        <f>J273</f>
        <v>0</v>
      </c>
      <c r="K65" s="147"/>
    </row>
    <row r="66" spans="2:11" s="8" customFormat="1" ht="19.899999999999999" customHeight="1">
      <c r="B66" s="141"/>
      <c r="C66" s="142"/>
      <c r="D66" s="143" t="s">
        <v>116</v>
      </c>
      <c r="E66" s="144"/>
      <c r="F66" s="144"/>
      <c r="G66" s="144"/>
      <c r="H66" s="144"/>
      <c r="I66" s="145"/>
      <c r="J66" s="146">
        <f>J281</f>
        <v>0</v>
      </c>
      <c r="K66" s="147"/>
    </row>
    <row r="67" spans="2:11" s="7" customFormat="1" ht="24.95" customHeight="1">
      <c r="B67" s="134"/>
      <c r="C67" s="135"/>
      <c r="D67" s="136" t="s">
        <v>117</v>
      </c>
      <c r="E67" s="137"/>
      <c r="F67" s="137"/>
      <c r="G67" s="137"/>
      <c r="H67" s="137"/>
      <c r="I67" s="138"/>
      <c r="J67" s="139">
        <f>J283</f>
        <v>0</v>
      </c>
      <c r="K67" s="140"/>
    </row>
    <row r="68" spans="2:11" s="8" customFormat="1" ht="19.899999999999999" customHeight="1">
      <c r="B68" s="141"/>
      <c r="C68" s="142"/>
      <c r="D68" s="143" t="s">
        <v>118</v>
      </c>
      <c r="E68" s="144"/>
      <c r="F68" s="144"/>
      <c r="G68" s="144"/>
      <c r="H68" s="144"/>
      <c r="I68" s="145"/>
      <c r="J68" s="146">
        <f>J284</f>
        <v>0</v>
      </c>
      <c r="K68" s="147"/>
    </row>
    <row r="69" spans="2:11" s="8" customFormat="1" ht="19.899999999999999" customHeight="1">
      <c r="B69" s="141"/>
      <c r="C69" s="142"/>
      <c r="D69" s="143" t="s">
        <v>119</v>
      </c>
      <c r="E69" s="144"/>
      <c r="F69" s="144"/>
      <c r="G69" s="144"/>
      <c r="H69" s="144"/>
      <c r="I69" s="145"/>
      <c r="J69" s="146">
        <f>J294</f>
        <v>0</v>
      </c>
      <c r="K69" s="147"/>
    </row>
    <row r="70" spans="2:11" s="8" customFormat="1" ht="19.899999999999999" customHeight="1">
      <c r="B70" s="141"/>
      <c r="C70" s="142"/>
      <c r="D70" s="143" t="s">
        <v>120</v>
      </c>
      <c r="E70" s="144"/>
      <c r="F70" s="144"/>
      <c r="G70" s="144"/>
      <c r="H70" s="144"/>
      <c r="I70" s="145"/>
      <c r="J70" s="146">
        <f>J302</f>
        <v>0</v>
      </c>
      <c r="K70" s="147"/>
    </row>
    <row r="71" spans="2:11" s="8" customFormat="1" ht="19.899999999999999" customHeight="1">
      <c r="B71" s="141"/>
      <c r="C71" s="142"/>
      <c r="D71" s="143" t="s">
        <v>121</v>
      </c>
      <c r="E71" s="144"/>
      <c r="F71" s="144"/>
      <c r="G71" s="144"/>
      <c r="H71" s="144"/>
      <c r="I71" s="145"/>
      <c r="J71" s="146">
        <f>J306</f>
        <v>0</v>
      </c>
      <c r="K71" s="147"/>
    </row>
    <row r="72" spans="2:11" s="8" customFormat="1" ht="19.899999999999999" customHeight="1">
      <c r="B72" s="141"/>
      <c r="C72" s="142"/>
      <c r="D72" s="143" t="s">
        <v>122</v>
      </c>
      <c r="E72" s="144"/>
      <c r="F72" s="144"/>
      <c r="G72" s="144"/>
      <c r="H72" s="144"/>
      <c r="I72" s="145"/>
      <c r="J72" s="146">
        <f>J319</f>
        <v>0</v>
      </c>
      <c r="K72" s="147"/>
    </row>
    <row r="73" spans="2:11" s="8" customFormat="1" ht="19.899999999999999" customHeight="1">
      <c r="B73" s="141"/>
      <c r="C73" s="142"/>
      <c r="D73" s="143" t="s">
        <v>123</v>
      </c>
      <c r="E73" s="144"/>
      <c r="F73" s="144"/>
      <c r="G73" s="144"/>
      <c r="H73" s="144"/>
      <c r="I73" s="145"/>
      <c r="J73" s="146">
        <f>J327</f>
        <v>0</v>
      </c>
      <c r="K73" s="147"/>
    </row>
    <row r="74" spans="2:11" s="8" customFormat="1" ht="19.899999999999999" customHeight="1">
      <c r="B74" s="141"/>
      <c r="C74" s="142"/>
      <c r="D74" s="143" t="s">
        <v>124</v>
      </c>
      <c r="E74" s="144"/>
      <c r="F74" s="144"/>
      <c r="G74" s="144"/>
      <c r="H74" s="144"/>
      <c r="I74" s="145"/>
      <c r="J74" s="146">
        <f>J332</f>
        <v>0</v>
      </c>
      <c r="K74" s="147"/>
    </row>
    <row r="75" spans="2:11" s="8" customFormat="1" ht="19.899999999999999" customHeight="1">
      <c r="B75" s="141"/>
      <c r="C75" s="142"/>
      <c r="D75" s="143" t="s">
        <v>125</v>
      </c>
      <c r="E75" s="144"/>
      <c r="F75" s="144"/>
      <c r="G75" s="144"/>
      <c r="H75" s="144"/>
      <c r="I75" s="145"/>
      <c r="J75" s="146">
        <f>J335</f>
        <v>0</v>
      </c>
      <c r="K75" s="147"/>
    </row>
    <row r="76" spans="2:11" s="8" customFormat="1" ht="19.899999999999999" customHeight="1">
      <c r="B76" s="141"/>
      <c r="C76" s="142"/>
      <c r="D76" s="143" t="s">
        <v>126</v>
      </c>
      <c r="E76" s="144"/>
      <c r="F76" s="144"/>
      <c r="G76" s="144"/>
      <c r="H76" s="144"/>
      <c r="I76" s="145"/>
      <c r="J76" s="146">
        <f>J337</f>
        <v>0</v>
      </c>
      <c r="K76" s="147"/>
    </row>
    <row r="77" spans="2:11" s="8" customFormat="1" ht="19.899999999999999" customHeight="1">
      <c r="B77" s="141"/>
      <c r="C77" s="142"/>
      <c r="D77" s="143" t="s">
        <v>127</v>
      </c>
      <c r="E77" s="144"/>
      <c r="F77" s="144"/>
      <c r="G77" s="144"/>
      <c r="H77" s="144"/>
      <c r="I77" s="145"/>
      <c r="J77" s="146">
        <f>J347</f>
        <v>0</v>
      </c>
      <c r="K77" s="147"/>
    </row>
    <row r="78" spans="2:11" s="8" customFormat="1" ht="19.899999999999999" customHeight="1">
      <c r="B78" s="141"/>
      <c r="C78" s="142"/>
      <c r="D78" s="143" t="s">
        <v>128</v>
      </c>
      <c r="E78" s="144"/>
      <c r="F78" s="144"/>
      <c r="G78" s="144"/>
      <c r="H78" s="144"/>
      <c r="I78" s="145"/>
      <c r="J78" s="146">
        <f>J349</f>
        <v>0</v>
      </c>
      <c r="K78" s="147"/>
    </row>
    <row r="79" spans="2:11" s="8" customFormat="1" ht="19.899999999999999" customHeight="1">
      <c r="B79" s="141"/>
      <c r="C79" s="142"/>
      <c r="D79" s="143" t="s">
        <v>129</v>
      </c>
      <c r="E79" s="144"/>
      <c r="F79" s="144"/>
      <c r="G79" s="144"/>
      <c r="H79" s="144"/>
      <c r="I79" s="145"/>
      <c r="J79" s="146">
        <f>J356</f>
        <v>0</v>
      </c>
      <c r="K79" s="147"/>
    </row>
    <row r="80" spans="2:11" s="8" customFormat="1" ht="19.899999999999999" customHeight="1">
      <c r="B80" s="141"/>
      <c r="C80" s="142"/>
      <c r="D80" s="143" t="s">
        <v>130</v>
      </c>
      <c r="E80" s="144"/>
      <c r="F80" s="144"/>
      <c r="G80" s="144"/>
      <c r="H80" s="144"/>
      <c r="I80" s="145"/>
      <c r="J80" s="146">
        <f>J375</f>
        <v>0</v>
      </c>
      <c r="K80" s="147"/>
    </row>
    <row r="81" spans="2:12" s="8" customFormat="1" ht="19.899999999999999" customHeight="1">
      <c r="B81" s="141"/>
      <c r="C81" s="142"/>
      <c r="D81" s="143" t="s">
        <v>131</v>
      </c>
      <c r="E81" s="144"/>
      <c r="F81" s="144"/>
      <c r="G81" s="144"/>
      <c r="H81" s="144"/>
      <c r="I81" s="145"/>
      <c r="J81" s="146">
        <f>J386</f>
        <v>0</v>
      </c>
      <c r="K81" s="147"/>
    </row>
    <row r="82" spans="2:12" s="8" customFormat="1" ht="19.899999999999999" customHeight="1">
      <c r="B82" s="141"/>
      <c r="C82" s="142"/>
      <c r="D82" s="143" t="s">
        <v>132</v>
      </c>
      <c r="E82" s="144"/>
      <c r="F82" s="144"/>
      <c r="G82" s="144"/>
      <c r="H82" s="144"/>
      <c r="I82" s="145"/>
      <c r="J82" s="146">
        <f>J413</f>
        <v>0</v>
      </c>
      <c r="K82" s="147"/>
    </row>
    <row r="83" spans="2:12" s="8" customFormat="1" ht="19.899999999999999" customHeight="1">
      <c r="B83" s="141"/>
      <c r="C83" s="142"/>
      <c r="D83" s="143" t="s">
        <v>133</v>
      </c>
      <c r="E83" s="144"/>
      <c r="F83" s="144"/>
      <c r="G83" s="144"/>
      <c r="H83" s="144"/>
      <c r="I83" s="145"/>
      <c r="J83" s="146">
        <f>J418</f>
        <v>0</v>
      </c>
      <c r="K83" s="147"/>
    </row>
    <row r="84" spans="2:12" s="8" customFormat="1" ht="19.899999999999999" customHeight="1">
      <c r="B84" s="141"/>
      <c r="C84" s="142"/>
      <c r="D84" s="143" t="s">
        <v>134</v>
      </c>
      <c r="E84" s="144"/>
      <c r="F84" s="144"/>
      <c r="G84" s="144"/>
      <c r="H84" s="144"/>
      <c r="I84" s="145"/>
      <c r="J84" s="146">
        <f>J440</f>
        <v>0</v>
      </c>
      <c r="K84" s="147"/>
    </row>
    <row r="85" spans="2:12" s="8" customFormat="1" ht="19.899999999999999" customHeight="1">
      <c r="B85" s="141"/>
      <c r="C85" s="142"/>
      <c r="D85" s="143" t="s">
        <v>135</v>
      </c>
      <c r="E85" s="144"/>
      <c r="F85" s="144"/>
      <c r="G85" s="144"/>
      <c r="H85" s="144"/>
      <c r="I85" s="145"/>
      <c r="J85" s="146">
        <f>J446</f>
        <v>0</v>
      </c>
      <c r="K85" s="147"/>
    </row>
    <row r="86" spans="2:12" s="8" customFormat="1" ht="19.899999999999999" customHeight="1">
      <c r="B86" s="141"/>
      <c r="C86" s="142"/>
      <c r="D86" s="143" t="s">
        <v>136</v>
      </c>
      <c r="E86" s="144"/>
      <c r="F86" s="144"/>
      <c r="G86" s="144"/>
      <c r="H86" s="144"/>
      <c r="I86" s="145"/>
      <c r="J86" s="146">
        <f>J449</f>
        <v>0</v>
      </c>
      <c r="K86" s="147"/>
    </row>
    <row r="87" spans="2:12" s="8" customFormat="1" ht="19.899999999999999" customHeight="1">
      <c r="B87" s="141"/>
      <c r="C87" s="142"/>
      <c r="D87" s="143" t="s">
        <v>137</v>
      </c>
      <c r="E87" s="144"/>
      <c r="F87" s="144"/>
      <c r="G87" s="144"/>
      <c r="H87" s="144"/>
      <c r="I87" s="145"/>
      <c r="J87" s="146">
        <f>J453</f>
        <v>0</v>
      </c>
      <c r="K87" s="14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05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26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27"/>
      <c r="J93" s="59"/>
      <c r="K93" s="59"/>
      <c r="L93" s="40"/>
    </row>
    <row r="94" spans="2:12" s="1" customFormat="1" ht="36.950000000000003" customHeight="1">
      <c r="B94" s="40"/>
      <c r="C94" s="60" t="s">
        <v>138</v>
      </c>
      <c r="L94" s="40"/>
    </row>
    <row r="95" spans="2:12" s="1" customFormat="1" ht="6.95" customHeight="1">
      <c r="B95" s="40"/>
      <c r="L95" s="40"/>
    </row>
    <row r="96" spans="2:12" s="1" customFormat="1" ht="14.45" customHeight="1">
      <c r="B96" s="40"/>
      <c r="C96" s="62" t="s">
        <v>18</v>
      </c>
      <c r="L96" s="40"/>
    </row>
    <row r="97" spans="2:65" s="1" customFormat="1" ht="16.5" customHeight="1">
      <c r="B97" s="40"/>
      <c r="E97" s="359" t="str">
        <f>E7</f>
        <v>Školní statek Humpolec- dostavba budov v areálu_Prostory pro praktické vyučování</v>
      </c>
      <c r="F97" s="360"/>
      <c r="G97" s="360"/>
      <c r="H97" s="360"/>
      <c r="L97" s="40"/>
    </row>
    <row r="98" spans="2:65" s="1" customFormat="1" ht="14.45" customHeight="1">
      <c r="B98" s="40"/>
      <c r="C98" s="62" t="s">
        <v>100</v>
      </c>
      <c r="L98" s="40"/>
    </row>
    <row r="99" spans="2:65" s="1" customFormat="1" ht="17.25" customHeight="1">
      <c r="B99" s="40"/>
      <c r="E99" s="328" t="str">
        <f>E9</f>
        <v xml:space="preserve">. - SO 01 - Prostory pro praktické vyučování </v>
      </c>
      <c r="F99" s="361"/>
      <c r="G99" s="361"/>
      <c r="H99" s="361"/>
      <c r="L99" s="40"/>
    </row>
    <row r="100" spans="2:65" s="1" customFormat="1" ht="6.95" customHeight="1">
      <c r="B100" s="40"/>
      <c r="L100" s="40"/>
    </row>
    <row r="101" spans="2:65" s="1" customFormat="1" ht="18" customHeight="1">
      <c r="B101" s="40"/>
      <c r="C101" s="62" t="s">
        <v>24</v>
      </c>
      <c r="F101" s="148" t="str">
        <f>F12</f>
        <v>Humpolec</v>
      </c>
      <c r="I101" s="149" t="s">
        <v>26</v>
      </c>
      <c r="J101" s="66" t="str">
        <f>IF(J12="","",J12)</f>
        <v>26. 10. 2016</v>
      </c>
      <c r="L101" s="40"/>
    </row>
    <row r="102" spans="2:65" s="1" customFormat="1" ht="6.95" customHeight="1">
      <c r="B102" s="40"/>
      <c r="L102" s="40"/>
    </row>
    <row r="103" spans="2:65" s="1" customFormat="1" ht="15">
      <c r="B103" s="40"/>
      <c r="C103" s="62" t="s">
        <v>30</v>
      </c>
      <c r="F103" s="148" t="str">
        <f>E15</f>
        <v>Kraj Vysočina,Jihlava,Žižkova57/1882,PSČ 58733</v>
      </c>
      <c r="I103" s="149" t="s">
        <v>38</v>
      </c>
      <c r="J103" s="148" t="str">
        <f>E21</f>
        <v>AG Kolmplet s.r.o</v>
      </c>
      <c r="L103" s="40"/>
    </row>
    <row r="104" spans="2:65" s="1" customFormat="1" ht="14.45" customHeight="1">
      <c r="B104" s="40"/>
      <c r="C104" s="62" t="s">
        <v>36</v>
      </c>
      <c r="F104" s="148" t="str">
        <f>IF(E18="","",E18)</f>
        <v/>
      </c>
      <c r="L104" s="40"/>
    </row>
    <row r="105" spans="2:65" s="1" customFormat="1" ht="10.35" customHeight="1">
      <c r="B105" s="40"/>
      <c r="L105" s="40"/>
    </row>
    <row r="106" spans="2:65" s="9" customFormat="1" ht="29.25" customHeight="1">
      <c r="B106" s="150"/>
      <c r="C106" s="151" t="s">
        <v>139</v>
      </c>
      <c r="D106" s="152" t="s">
        <v>63</v>
      </c>
      <c r="E106" s="152" t="s">
        <v>59</v>
      </c>
      <c r="F106" s="152" t="s">
        <v>140</v>
      </c>
      <c r="G106" s="152" t="s">
        <v>141</v>
      </c>
      <c r="H106" s="152" t="s">
        <v>142</v>
      </c>
      <c r="I106" s="153" t="s">
        <v>143</v>
      </c>
      <c r="J106" s="152" t="s">
        <v>104</v>
      </c>
      <c r="K106" s="154" t="s">
        <v>144</v>
      </c>
      <c r="L106" s="150"/>
      <c r="M106" s="72" t="s">
        <v>145</v>
      </c>
      <c r="N106" s="73" t="s">
        <v>48</v>
      </c>
      <c r="O106" s="73" t="s">
        <v>146</v>
      </c>
      <c r="P106" s="73" t="s">
        <v>147</v>
      </c>
      <c r="Q106" s="73" t="s">
        <v>148</v>
      </c>
      <c r="R106" s="73" t="s">
        <v>149</v>
      </c>
      <c r="S106" s="73" t="s">
        <v>150</v>
      </c>
      <c r="T106" s="74" t="s">
        <v>151</v>
      </c>
    </row>
    <row r="107" spans="2:65" s="1" customFormat="1" ht="29.25" customHeight="1">
      <c r="B107" s="40"/>
      <c r="C107" s="76" t="s">
        <v>105</v>
      </c>
      <c r="J107" s="155">
        <f>BK107</f>
        <v>0</v>
      </c>
      <c r="L107" s="40"/>
      <c r="M107" s="75"/>
      <c r="N107" s="67"/>
      <c r="O107" s="67"/>
      <c r="P107" s="156">
        <f>P108+P283</f>
        <v>0</v>
      </c>
      <c r="Q107" s="67"/>
      <c r="R107" s="156">
        <f>R108+R283</f>
        <v>605.60861506999993</v>
      </c>
      <c r="S107" s="67"/>
      <c r="T107" s="157">
        <f>T108+T283</f>
        <v>343.32742500000006</v>
      </c>
      <c r="AT107" s="23" t="s">
        <v>77</v>
      </c>
      <c r="AU107" s="23" t="s">
        <v>106</v>
      </c>
      <c r="BK107" s="158">
        <f>BK108+BK283</f>
        <v>0</v>
      </c>
    </row>
    <row r="108" spans="2:65" s="10" customFormat="1" ht="37.35" customHeight="1">
      <c r="B108" s="159"/>
      <c r="D108" s="160" t="s">
        <v>77</v>
      </c>
      <c r="E108" s="161" t="s">
        <v>152</v>
      </c>
      <c r="F108" s="161" t="s">
        <v>153</v>
      </c>
      <c r="I108" s="162"/>
      <c r="J108" s="163">
        <f>BK108</f>
        <v>0</v>
      </c>
      <c r="L108" s="159"/>
      <c r="M108" s="164"/>
      <c r="N108" s="165"/>
      <c r="O108" s="165"/>
      <c r="P108" s="166">
        <f>P109+P121+P127+P147+P161+P166+P226+P273+P281</f>
        <v>0</v>
      </c>
      <c r="Q108" s="165"/>
      <c r="R108" s="166">
        <f>R109+R121+R127+R147+R161+R166+R226+R273+R281</f>
        <v>595.31536098999993</v>
      </c>
      <c r="S108" s="165"/>
      <c r="T108" s="167">
        <f>T109+T121+T127+T147+T161+T166+T226+T273+T281</f>
        <v>339.02754300000004</v>
      </c>
      <c r="AR108" s="160" t="s">
        <v>23</v>
      </c>
      <c r="AT108" s="168" t="s">
        <v>77</v>
      </c>
      <c r="AU108" s="168" t="s">
        <v>78</v>
      </c>
      <c r="AY108" s="160" t="s">
        <v>154</v>
      </c>
      <c r="BK108" s="169">
        <f>BK109+BK121+BK127+BK147+BK161+BK166+BK226+BK273+BK281</f>
        <v>0</v>
      </c>
    </row>
    <row r="109" spans="2:65" s="10" customFormat="1" ht="19.899999999999999" customHeight="1">
      <c r="B109" s="159"/>
      <c r="D109" s="170" t="s">
        <v>77</v>
      </c>
      <c r="E109" s="171" t="s">
        <v>23</v>
      </c>
      <c r="F109" s="171" t="s">
        <v>155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SUM(P110:P120)</f>
        <v>0</v>
      </c>
      <c r="Q109" s="165"/>
      <c r="R109" s="166">
        <f>SUM(R110:R120)</f>
        <v>0</v>
      </c>
      <c r="S109" s="165"/>
      <c r="T109" s="167">
        <f>SUM(T110:T120)</f>
        <v>6.1710000000000003</v>
      </c>
      <c r="AR109" s="160" t="s">
        <v>23</v>
      </c>
      <c r="AT109" s="168" t="s">
        <v>77</v>
      </c>
      <c r="AU109" s="168" t="s">
        <v>23</v>
      </c>
      <c r="AY109" s="160" t="s">
        <v>154</v>
      </c>
      <c r="BK109" s="169">
        <f>SUM(BK110:BK120)</f>
        <v>0</v>
      </c>
    </row>
    <row r="110" spans="2:65" s="1" customFormat="1" ht="51" customHeight="1">
      <c r="B110" s="173"/>
      <c r="C110" s="174" t="s">
        <v>23</v>
      </c>
      <c r="D110" s="174" t="s">
        <v>156</v>
      </c>
      <c r="E110" s="175" t="s">
        <v>157</v>
      </c>
      <c r="F110" s="176" t="s">
        <v>158</v>
      </c>
      <c r="G110" s="177" t="s">
        <v>159</v>
      </c>
      <c r="H110" s="178">
        <v>24.2</v>
      </c>
      <c r="I110" s="179"/>
      <c r="J110" s="180">
        <f>ROUND(I110*H110,2)</f>
        <v>0</v>
      </c>
      <c r="K110" s="176" t="s">
        <v>160</v>
      </c>
      <c r="L110" s="40"/>
      <c r="M110" s="181" t="s">
        <v>5</v>
      </c>
      <c r="N110" s="182" t="s">
        <v>49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0.255</v>
      </c>
      <c r="T110" s="184">
        <f>S110*H110</f>
        <v>6.1710000000000003</v>
      </c>
      <c r="AR110" s="23" t="s">
        <v>161</v>
      </c>
      <c r="AT110" s="23" t="s">
        <v>156</v>
      </c>
      <c r="AU110" s="23" t="s">
        <v>87</v>
      </c>
      <c r="AY110" s="23" t="s">
        <v>154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23</v>
      </c>
      <c r="BK110" s="185">
        <f>ROUND(I110*H110,2)</f>
        <v>0</v>
      </c>
      <c r="BL110" s="23" t="s">
        <v>161</v>
      </c>
      <c r="BM110" s="23" t="s">
        <v>162</v>
      </c>
    </row>
    <row r="111" spans="2:65" s="11" customFormat="1">
      <c r="B111" s="186"/>
      <c r="D111" s="187" t="s">
        <v>163</v>
      </c>
      <c r="E111" s="188" t="s">
        <v>5</v>
      </c>
      <c r="F111" s="189" t="s">
        <v>164</v>
      </c>
      <c r="H111" s="190">
        <v>24.2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163</v>
      </c>
      <c r="AU111" s="195" t="s">
        <v>87</v>
      </c>
      <c r="AV111" s="11" t="s">
        <v>87</v>
      </c>
      <c r="AW111" s="11" t="s">
        <v>42</v>
      </c>
      <c r="AX111" s="11" t="s">
        <v>23</v>
      </c>
      <c r="AY111" s="195" t="s">
        <v>154</v>
      </c>
    </row>
    <row r="112" spans="2:65" s="1" customFormat="1" ht="38.25" customHeight="1">
      <c r="B112" s="173"/>
      <c r="C112" s="174" t="s">
        <v>87</v>
      </c>
      <c r="D112" s="174" t="s">
        <v>156</v>
      </c>
      <c r="E112" s="175" t="s">
        <v>165</v>
      </c>
      <c r="F112" s="176" t="s">
        <v>166</v>
      </c>
      <c r="G112" s="177" t="s">
        <v>167</v>
      </c>
      <c r="H112" s="178">
        <v>3.7250000000000001</v>
      </c>
      <c r="I112" s="179"/>
      <c r="J112" s="180">
        <f>ROUND(I112*H112,2)</f>
        <v>0</v>
      </c>
      <c r="K112" s="176" t="s">
        <v>160</v>
      </c>
      <c r="L112" s="40"/>
      <c r="M112" s="181" t="s">
        <v>5</v>
      </c>
      <c r="N112" s="182" t="s">
        <v>49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161</v>
      </c>
      <c r="AT112" s="23" t="s">
        <v>156</v>
      </c>
      <c r="AU112" s="23" t="s">
        <v>87</v>
      </c>
      <c r="AY112" s="23" t="s">
        <v>154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23</v>
      </c>
      <c r="BK112" s="185">
        <f>ROUND(I112*H112,2)</f>
        <v>0</v>
      </c>
      <c r="BL112" s="23" t="s">
        <v>161</v>
      </c>
      <c r="BM112" s="23" t="s">
        <v>168</v>
      </c>
    </row>
    <row r="113" spans="2:65" s="11" customFormat="1">
      <c r="B113" s="186"/>
      <c r="D113" s="187" t="s">
        <v>163</v>
      </c>
      <c r="E113" s="188" t="s">
        <v>5</v>
      </c>
      <c r="F113" s="189" t="s">
        <v>169</v>
      </c>
      <c r="H113" s="190">
        <v>3.7250000000000001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163</v>
      </c>
      <c r="AU113" s="195" t="s">
        <v>87</v>
      </c>
      <c r="AV113" s="11" t="s">
        <v>87</v>
      </c>
      <c r="AW113" s="11" t="s">
        <v>42</v>
      </c>
      <c r="AX113" s="11" t="s">
        <v>23</v>
      </c>
      <c r="AY113" s="195" t="s">
        <v>154</v>
      </c>
    </row>
    <row r="114" spans="2:65" s="1" customFormat="1" ht="38.25" customHeight="1">
      <c r="B114" s="173"/>
      <c r="C114" s="174" t="s">
        <v>170</v>
      </c>
      <c r="D114" s="174" t="s">
        <v>156</v>
      </c>
      <c r="E114" s="175" t="s">
        <v>171</v>
      </c>
      <c r="F114" s="176" t="s">
        <v>172</v>
      </c>
      <c r="G114" s="177" t="s">
        <v>167</v>
      </c>
      <c r="H114" s="178">
        <v>13.712</v>
      </c>
      <c r="I114" s="179"/>
      <c r="J114" s="180">
        <f>ROUND(I114*H114,2)</f>
        <v>0</v>
      </c>
      <c r="K114" s="176" t="s">
        <v>160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161</v>
      </c>
      <c r="AT114" s="23" t="s">
        <v>156</v>
      </c>
      <c r="AU114" s="23" t="s">
        <v>87</v>
      </c>
      <c r="AY114" s="23" t="s">
        <v>154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161</v>
      </c>
      <c r="BM114" s="23" t="s">
        <v>173</v>
      </c>
    </row>
    <row r="115" spans="2:65" s="11" customFormat="1">
      <c r="B115" s="186"/>
      <c r="D115" s="187" t="s">
        <v>163</v>
      </c>
      <c r="E115" s="188" t="s">
        <v>5</v>
      </c>
      <c r="F115" s="189" t="s">
        <v>174</v>
      </c>
      <c r="H115" s="190">
        <v>13.712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5" t="s">
        <v>163</v>
      </c>
      <c r="AU115" s="195" t="s">
        <v>87</v>
      </c>
      <c r="AV115" s="11" t="s">
        <v>87</v>
      </c>
      <c r="AW115" s="11" t="s">
        <v>42</v>
      </c>
      <c r="AX115" s="11" t="s">
        <v>23</v>
      </c>
      <c r="AY115" s="195" t="s">
        <v>154</v>
      </c>
    </row>
    <row r="116" spans="2:65" s="1" customFormat="1" ht="38.25" customHeight="1">
      <c r="B116" s="173"/>
      <c r="C116" s="174" t="s">
        <v>161</v>
      </c>
      <c r="D116" s="174" t="s">
        <v>156</v>
      </c>
      <c r="E116" s="175" t="s">
        <v>175</v>
      </c>
      <c r="F116" s="176" t="s">
        <v>176</v>
      </c>
      <c r="G116" s="177" t="s">
        <v>167</v>
      </c>
      <c r="H116" s="178">
        <v>7.6</v>
      </c>
      <c r="I116" s="179"/>
      <c r="J116" s="180">
        <f>ROUND(I116*H116,2)</f>
        <v>0</v>
      </c>
      <c r="K116" s="176" t="s">
        <v>160</v>
      </c>
      <c r="L116" s="40"/>
      <c r="M116" s="181" t="s">
        <v>5</v>
      </c>
      <c r="N116" s="182" t="s">
        <v>49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161</v>
      </c>
      <c r="AT116" s="23" t="s">
        <v>156</v>
      </c>
      <c r="AU116" s="23" t="s">
        <v>87</v>
      </c>
      <c r="AY116" s="23" t="s">
        <v>154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23</v>
      </c>
      <c r="BK116" s="185">
        <f>ROUND(I116*H116,2)</f>
        <v>0</v>
      </c>
      <c r="BL116" s="23" t="s">
        <v>161</v>
      </c>
      <c r="BM116" s="23" t="s">
        <v>177</v>
      </c>
    </row>
    <row r="117" spans="2:65" s="1" customFormat="1" ht="38.25" customHeight="1">
      <c r="B117" s="173"/>
      <c r="C117" s="174" t="s">
        <v>178</v>
      </c>
      <c r="D117" s="174" t="s">
        <v>156</v>
      </c>
      <c r="E117" s="175" t="s">
        <v>179</v>
      </c>
      <c r="F117" s="176" t="s">
        <v>180</v>
      </c>
      <c r="G117" s="177" t="s">
        <v>167</v>
      </c>
      <c r="H117" s="178">
        <v>7.6</v>
      </c>
      <c r="I117" s="179"/>
      <c r="J117" s="180">
        <f>ROUND(I117*H117,2)</f>
        <v>0</v>
      </c>
      <c r="K117" s="176" t="s">
        <v>160</v>
      </c>
      <c r="L117" s="40"/>
      <c r="M117" s="181" t="s">
        <v>5</v>
      </c>
      <c r="N117" s="182" t="s">
        <v>49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161</v>
      </c>
      <c r="AT117" s="23" t="s">
        <v>156</v>
      </c>
      <c r="AU117" s="23" t="s">
        <v>87</v>
      </c>
      <c r="AY117" s="23" t="s">
        <v>154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23</v>
      </c>
      <c r="BK117" s="185">
        <f>ROUND(I117*H117,2)</f>
        <v>0</v>
      </c>
      <c r="BL117" s="23" t="s">
        <v>161</v>
      </c>
      <c r="BM117" s="23" t="s">
        <v>181</v>
      </c>
    </row>
    <row r="118" spans="2:65" s="1" customFormat="1" ht="16.5" customHeight="1">
      <c r="B118" s="173"/>
      <c r="C118" s="174" t="s">
        <v>182</v>
      </c>
      <c r="D118" s="174" t="s">
        <v>156</v>
      </c>
      <c r="E118" s="175" t="s">
        <v>183</v>
      </c>
      <c r="F118" s="176" t="s">
        <v>184</v>
      </c>
      <c r="G118" s="177" t="s">
        <v>167</v>
      </c>
      <c r="H118" s="178">
        <v>7.6</v>
      </c>
      <c r="I118" s="179"/>
      <c r="J118" s="180">
        <f>ROUND(I118*H118,2)</f>
        <v>0</v>
      </c>
      <c r="K118" s="176" t="s">
        <v>160</v>
      </c>
      <c r="L118" s="40"/>
      <c r="M118" s="181" t="s">
        <v>5</v>
      </c>
      <c r="N118" s="182" t="s">
        <v>49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161</v>
      </c>
      <c r="AT118" s="23" t="s">
        <v>156</v>
      </c>
      <c r="AU118" s="23" t="s">
        <v>87</v>
      </c>
      <c r="AY118" s="23" t="s">
        <v>154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23</v>
      </c>
      <c r="BK118" s="185">
        <f>ROUND(I118*H118,2)</f>
        <v>0</v>
      </c>
      <c r="BL118" s="23" t="s">
        <v>161</v>
      </c>
      <c r="BM118" s="23" t="s">
        <v>185</v>
      </c>
    </row>
    <row r="119" spans="2:65" s="1" customFormat="1" ht="25.5" customHeight="1">
      <c r="B119" s="173"/>
      <c r="C119" s="174" t="s">
        <v>186</v>
      </c>
      <c r="D119" s="174" t="s">
        <v>156</v>
      </c>
      <c r="E119" s="175" t="s">
        <v>187</v>
      </c>
      <c r="F119" s="176" t="s">
        <v>188</v>
      </c>
      <c r="G119" s="177" t="s">
        <v>167</v>
      </c>
      <c r="H119" s="178">
        <v>8.7119999999999997</v>
      </c>
      <c r="I119" s="179"/>
      <c r="J119" s="180">
        <f>ROUND(I119*H119,2)</f>
        <v>0</v>
      </c>
      <c r="K119" s="176" t="s">
        <v>160</v>
      </c>
      <c r="L119" s="40"/>
      <c r="M119" s="181" t="s">
        <v>5</v>
      </c>
      <c r="N119" s="182" t="s">
        <v>49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161</v>
      </c>
      <c r="AT119" s="23" t="s">
        <v>156</v>
      </c>
      <c r="AU119" s="23" t="s">
        <v>87</v>
      </c>
      <c r="AY119" s="23" t="s">
        <v>154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23</v>
      </c>
      <c r="BK119" s="185">
        <f>ROUND(I119*H119,2)</f>
        <v>0</v>
      </c>
      <c r="BL119" s="23" t="s">
        <v>161</v>
      </c>
      <c r="BM119" s="23" t="s">
        <v>189</v>
      </c>
    </row>
    <row r="120" spans="2:65" s="11" customFormat="1">
      <c r="B120" s="186"/>
      <c r="D120" s="196" t="s">
        <v>163</v>
      </c>
      <c r="E120" s="195" t="s">
        <v>5</v>
      </c>
      <c r="F120" s="197" t="s">
        <v>190</v>
      </c>
      <c r="H120" s="198">
        <v>8.7119999999999997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163</v>
      </c>
      <c r="AU120" s="195" t="s">
        <v>87</v>
      </c>
      <c r="AV120" s="11" t="s">
        <v>87</v>
      </c>
      <c r="AW120" s="11" t="s">
        <v>42</v>
      </c>
      <c r="AX120" s="11" t="s">
        <v>23</v>
      </c>
      <c r="AY120" s="195" t="s">
        <v>154</v>
      </c>
    </row>
    <row r="121" spans="2:65" s="10" customFormat="1" ht="29.85" customHeight="1">
      <c r="B121" s="159"/>
      <c r="D121" s="170" t="s">
        <v>77</v>
      </c>
      <c r="E121" s="171" t="s">
        <v>87</v>
      </c>
      <c r="F121" s="171" t="s">
        <v>191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SUM(P122:P126)</f>
        <v>0</v>
      </c>
      <c r="Q121" s="165"/>
      <c r="R121" s="166">
        <f>SUM(R122:R126)</f>
        <v>255.76404980000001</v>
      </c>
      <c r="S121" s="165"/>
      <c r="T121" s="167">
        <f>SUM(T122:T126)</f>
        <v>0</v>
      </c>
      <c r="AR121" s="160" t="s">
        <v>23</v>
      </c>
      <c r="AT121" s="168" t="s">
        <v>77</v>
      </c>
      <c r="AU121" s="168" t="s">
        <v>23</v>
      </c>
      <c r="AY121" s="160" t="s">
        <v>154</v>
      </c>
      <c r="BK121" s="169">
        <f>SUM(BK122:BK126)</f>
        <v>0</v>
      </c>
    </row>
    <row r="122" spans="2:65" s="1" customFormat="1" ht="25.5" customHeight="1">
      <c r="B122" s="173"/>
      <c r="C122" s="174" t="s">
        <v>192</v>
      </c>
      <c r="D122" s="174" t="s">
        <v>156</v>
      </c>
      <c r="E122" s="175" t="s">
        <v>193</v>
      </c>
      <c r="F122" s="176" t="s">
        <v>194</v>
      </c>
      <c r="G122" s="177" t="s">
        <v>167</v>
      </c>
      <c r="H122" s="178">
        <v>68.055000000000007</v>
      </c>
      <c r="I122" s="179"/>
      <c r="J122" s="180">
        <f>ROUND(I122*H122,2)</f>
        <v>0</v>
      </c>
      <c r="K122" s="176" t="s">
        <v>160</v>
      </c>
      <c r="L122" s="40"/>
      <c r="M122" s="181" t="s">
        <v>5</v>
      </c>
      <c r="N122" s="182" t="s">
        <v>49</v>
      </c>
      <c r="O122" s="41"/>
      <c r="P122" s="183">
        <f>O122*H122</f>
        <v>0</v>
      </c>
      <c r="Q122" s="183">
        <v>1.98</v>
      </c>
      <c r="R122" s="183">
        <f>Q122*H122</f>
        <v>134.74890000000002</v>
      </c>
      <c r="S122" s="183">
        <v>0</v>
      </c>
      <c r="T122" s="184">
        <f>S122*H122</f>
        <v>0</v>
      </c>
      <c r="AR122" s="23" t="s">
        <v>161</v>
      </c>
      <c r="AT122" s="23" t="s">
        <v>156</v>
      </c>
      <c r="AU122" s="23" t="s">
        <v>87</v>
      </c>
      <c r="AY122" s="23" t="s">
        <v>154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23</v>
      </c>
      <c r="BK122" s="185">
        <f>ROUND(I122*H122,2)</f>
        <v>0</v>
      </c>
      <c r="BL122" s="23" t="s">
        <v>161</v>
      </c>
      <c r="BM122" s="23" t="s">
        <v>195</v>
      </c>
    </row>
    <row r="123" spans="2:65" s="11" customFormat="1">
      <c r="B123" s="186"/>
      <c r="D123" s="187" t="s">
        <v>163</v>
      </c>
      <c r="E123" s="188" t="s">
        <v>5</v>
      </c>
      <c r="F123" s="189" t="s">
        <v>196</v>
      </c>
      <c r="H123" s="190">
        <v>68.055000000000007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163</v>
      </c>
      <c r="AU123" s="195" t="s">
        <v>87</v>
      </c>
      <c r="AV123" s="11" t="s">
        <v>87</v>
      </c>
      <c r="AW123" s="11" t="s">
        <v>42</v>
      </c>
      <c r="AX123" s="11" t="s">
        <v>23</v>
      </c>
      <c r="AY123" s="195" t="s">
        <v>154</v>
      </c>
    </row>
    <row r="124" spans="2:65" s="1" customFormat="1" ht="25.5" customHeight="1">
      <c r="B124" s="173"/>
      <c r="C124" s="174" t="s">
        <v>197</v>
      </c>
      <c r="D124" s="174" t="s">
        <v>156</v>
      </c>
      <c r="E124" s="175" t="s">
        <v>198</v>
      </c>
      <c r="F124" s="176" t="s">
        <v>199</v>
      </c>
      <c r="G124" s="177" t="s">
        <v>167</v>
      </c>
      <c r="H124" s="178">
        <v>45.37</v>
      </c>
      <c r="I124" s="179"/>
      <c r="J124" s="180">
        <f>ROUND(I124*H124,2)</f>
        <v>0</v>
      </c>
      <c r="K124" s="176" t="s">
        <v>160</v>
      </c>
      <c r="L124" s="40"/>
      <c r="M124" s="181" t="s">
        <v>5</v>
      </c>
      <c r="N124" s="182" t="s">
        <v>49</v>
      </c>
      <c r="O124" s="41"/>
      <c r="P124" s="183">
        <f>O124*H124</f>
        <v>0</v>
      </c>
      <c r="Q124" s="183">
        <v>2.2563399999999998</v>
      </c>
      <c r="R124" s="183">
        <f>Q124*H124</f>
        <v>102.37014579999999</v>
      </c>
      <c r="S124" s="183">
        <v>0</v>
      </c>
      <c r="T124" s="184">
        <f>S124*H124</f>
        <v>0</v>
      </c>
      <c r="AR124" s="23" t="s">
        <v>161</v>
      </c>
      <c r="AT124" s="23" t="s">
        <v>156</v>
      </c>
      <c r="AU124" s="23" t="s">
        <v>87</v>
      </c>
      <c r="AY124" s="23" t="s">
        <v>154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23</v>
      </c>
      <c r="BK124" s="185">
        <f>ROUND(I124*H124,2)</f>
        <v>0</v>
      </c>
      <c r="BL124" s="23" t="s">
        <v>161</v>
      </c>
      <c r="BM124" s="23" t="s">
        <v>200</v>
      </c>
    </row>
    <row r="125" spans="2:65" s="11" customFormat="1">
      <c r="B125" s="186"/>
      <c r="D125" s="187" t="s">
        <v>163</v>
      </c>
      <c r="E125" s="188" t="s">
        <v>5</v>
      </c>
      <c r="F125" s="189" t="s">
        <v>201</v>
      </c>
      <c r="H125" s="190">
        <v>45.37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163</v>
      </c>
      <c r="AU125" s="195" t="s">
        <v>87</v>
      </c>
      <c r="AV125" s="11" t="s">
        <v>87</v>
      </c>
      <c r="AW125" s="11" t="s">
        <v>42</v>
      </c>
      <c r="AX125" s="11" t="s">
        <v>23</v>
      </c>
      <c r="AY125" s="195" t="s">
        <v>154</v>
      </c>
    </row>
    <row r="126" spans="2:65" s="1" customFormat="1" ht="25.5" customHeight="1">
      <c r="B126" s="173"/>
      <c r="C126" s="174" t="s">
        <v>28</v>
      </c>
      <c r="D126" s="174" t="s">
        <v>156</v>
      </c>
      <c r="E126" s="175" t="s">
        <v>202</v>
      </c>
      <c r="F126" s="176" t="s">
        <v>203</v>
      </c>
      <c r="G126" s="177" t="s">
        <v>167</v>
      </c>
      <c r="H126" s="178">
        <v>7.6</v>
      </c>
      <c r="I126" s="179"/>
      <c r="J126" s="180">
        <f>ROUND(I126*H126,2)</f>
        <v>0</v>
      </c>
      <c r="K126" s="176" t="s">
        <v>160</v>
      </c>
      <c r="L126" s="40"/>
      <c r="M126" s="181" t="s">
        <v>5</v>
      </c>
      <c r="N126" s="182" t="s">
        <v>49</v>
      </c>
      <c r="O126" s="41"/>
      <c r="P126" s="183">
        <f>O126*H126</f>
        <v>0</v>
      </c>
      <c r="Q126" s="183">
        <v>2.45329</v>
      </c>
      <c r="R126" s="183">
        <f>Q126*H126</f>
        <v>18.645004</v>
      </c>
      <c r="S126" s="183">
        <v>0</v>
      </c>
      <c r="T126" s="184">
        <f>S126*H126</f>
        <v>0</v>
      </c>
      <c r="AR126" s="23" t="s">
        <v>161</v>
      </c>
      <c r="AT126" s="23" t="s">
        <v>156</v>
      </c>
      <c r="AU126" s="23" t="s">
        <v>87</v>
      </c>
      <c r="AY126" s="23" t="s">
        <v>154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23</v>
      </c>
      <c r="BK126" s="185">
        <f>ROUND(I126*H126,2)</f>
        <v>0</v>
      </c>
      <c r="BL126" s="23" t="s">
        <v>161</v>
      </c>
      <c r="BM126" s="23" t="s">
        <v>204</v>
      </c>
    </row>
    <row r="127" spans="2:65" s="10" customFormat="1" ht="29.85" customHeight="1">
      <c r="B127" s="159"/>
      <c r="D127" s="170" t="s">
        <v>77</v>
      </c>
      <c r="E127" s="171" t="s">
        <v>170</v>
      </c>
      <c r="F127" s="171" t="s">
        <v>205</v>
      </c>
      <c r="I127" s="162"/>
      <c r="J127" s="172">
        <f>BK127</f>
        <v>0</v>
      </c>
      <c r="L127" s="159"/>
      <c r="M127" s="164"/>
      <c r="N127" s="165"/>
      <c r="O127" s="165"/>
      <c r="P127" s="166">
        <f>SUM(P128:P146)</f>
        <v>0</v>
      </c>
      <c r="Q127" s="165"/>
      <c r="R127" s="166">
        <f>SUM(R128:R146)</f>
        <v>45.632839079999997</v>
      </c>
      <c r="S127" s="165"/>
      <c r="T127" s="167">
        <f>SUM(T128:T146)</f>
        <v>0</v>
      </c>
      <c r="AR127" s="160" t="s">
        <v>23</v>
      </c>
      <c r="AT127" s="168" t="s">
        <v>77</v>
      </c>
      <c r="AU127" s="168" t="s">
        <v>23</v>
      </c>
      <c r="AY127" s="160" t="s">
        <v>154</v>
      </c>
      <c r="BK127" s="169">
        <f>SUM(BK128:BK146)</f>
        <v>0</v>
      </c>
    </row>
    <row r="128" spans="2:65" s="1" customFormat="1" ht="25.5" customHeight="1">
      <c r="B128" s="173"/>
      <c r="C128" s="174" t="s">
        <v>206</v>
      </c>
      <c r="D128" s="174" t="s">
        <v>156</v>
      </c>
      <c r="E128" s="175" t="s">
        <v>207</v>
      </c>
      <c r="F128" s="176" t="s">
        <v>208</v>
      </c>
      <c r="G128" s="177" t="s">
        <v>167</v>
      </c>
      <c r="H128" s="178">
        <v>0.108</v>
      </c>
      <c r="I128" s="179"/>
      <c r="J128" s="180">
        <f>ROUND(I128*H128,2)</f>
        <v>0</v>
      </c>
      <c r="K128" s="176" t="s">
        <v>160</v>
      </c>
      <c r="L128" s="40"/>
      <c r="M128" s="181" t="s">
        <v>5</v>
      </c>
      <c r="N128" s="182" t="s">
        <v>49</v>
      </c>
      <c r="O128" s="41"/>
      <c r="P128" s="183">
        <f>O128*H128</f>
        <v>0</v>
      </c>
      <c r="Q128" s="183">
        <v>1.8774999999999999</v>
      </c>
      <c r="R128" s="183">
        <f>Q128*H128</f>
        <v>0.20277000000000001</v>
      </c>
      <c r="S128" s="183">
        <v>0</v>
      </c>
      <c r="T128" s="184">
        <f>S128*H128</f>
        <v>0</v>
      </c>
      <c r="AR128" s="23" t="s">
        <v>161</v>
      </c>
      <c r="AT128" s="23" t="s">
        <v>156</v>
      </c>
      <c r="AU128" s="23" t="s">
        <v>87</v>
      </c>
      <c r="AY128" s="23" t="s">
        <v>154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23</v>
      </c>
      <c r="BK128" s="185">
        <f>ROUND(I128*H128,2)</f>
        <v>0</v>
      </c>
      <c r="BL128" s="23" t="s">
        <v>161</v>
      </c>
      <c r="BM128" s="23" t="s">
        <v>209</v>
      </c>
    </row>
    <row r="129" spans="2:65" s="11" customFormat="1">
      <c r="B129" s="186"/>
      <c r="D129" s="187" t="s">
        <v>163</v>
      </c>
      <c r="E129" s="188" t="s">
        <v>5</v>
      </c>
      <c r="F129" s="189" t="s">
        <v>210</v>
      </c>
      <c r="H129" s="190">
        <v>0.108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163</v>
      </c>
      <c r="AU129" s="195" t="s">
        <v>87</v>
      </c>
      <c r="AV129" s="11" t="s">
        <v>87</v>
      </c>
      <c r="AW129" s="11" t="s">
        <v>42</v>
      </c>
      <c r="AX129" s="11" t="s">
        <v>23</v>
      </c>
      <c r="AY129" s="195" t="s">
        <v>154</v>
      </c>
    </row>
    <row r="130" spans="2:65" s="1" customFormat="1" ht="25.5" customHeight="1">
      <c r="B130" s="173"/>
      <c r="C130" s="174" t="s">
        <v>211</v>
      </c>
      <c r="D130" s="174" t="s">
        <v>156</v>
      </c>
      <c r="E130" s="175" t="s">
        <v>212</v>
      </c>
      <c r="F130" s="176" t="s">
        <v>213</v>
      </c>
      <c r="G130" s="177" t="s">
        <v>167</v>
      </c>
      <c r="H130" s="178">
        <v>0.54</v>
      </c>
      <c r="I130" s="179"/>
      <c r="J130" s="180">
        <f>ROUND(I130*H130,2)</f>
        <v>0</v>
      </c>
      <c r="K130" s="176" t="s">
        <v>160</v>
      </c>
      <c r="L130" s="40"/>
      <c r="M130" s="181" t="s">
        <v>5</v>
      </c>
      <c r="N130" s="182" t="s">
        <v>49</v>
      </c>
      <c r="O130" s="41"/>
      <c r="P130" s="183">
        <f>O130*H130</f>
        <v>0</v>
      </c>
      <c r="Q130" s="183">
        <v>1.8774999999999999</v>
      </c>
      <c r="R130" s="183">
        <f>Q130*H130</f>
        <v>1.0138500000000001</v>
      </c>
      <c r="S130" s="183">
        <v>0</v>
      </c>
      <c r="T130" s="184">
        <f>S130*H130</f>
        <v>0</v>
      </c>
      <c r="AR130" s="23" t="s">
        <v>161</v>
      </c>
      <c r="AT130" s="23" t="s">
        <v>156</v>
      </c>
      <c r="AU130" s="23" t="s">
        <v>87</v>
      </c>
      <c r="AY130" s="23" t="s">
        <v>154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23</v>
      </c>
      <c r="BK130" s="185">
        <f>ROUND(I130*H130,2)</f>
        <v>0</v>
      </c>
      <c r="BL130" s="23" t="s">
        <v>161</v>
      </c>
      <c r="BM130" s="23" t="s">
        <v>214</v>
      </c>
    </row>
    <row r="131" spans="2:65" s="11" customFormat="1">
      <c r="B131" s="186"/>
      <c r="D131" s="187" t="s">
        <v>163</v>
      </c>
      <c r="E131" s="188" t="s">
        <v>5</v>
      </c>
      <c r="F131" s="189" t="s">
        <v>215</v>
      </c>
      <c r="H131" s="190">
        <v>0.54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163</v>
      </c>
      <c r="AU131" s="195" t="s">
        <v>87</v>
      </c>
      <c r="AV131" s="11" t="s">
        <v>87</v>
      </c>
      <c r="AW131" s="11" t="s">
        <v>42</v>
      </c>
      <c r="AX131" s="11" t="s">
        <v>23</v>
      </c>
      <c r="AY131" s="195" t="s">
        <v>154</v>
      </c>
    </row>
    <row r="132" spans="2:65" s="1" customFormat="1" ht="25.5" customHeight="1">
      <c r="B132" s="173"/>
      <c r="C132" s="174" t="s">
        <v>216</v>
      </c>
      <c r="D132" s="174" t="s">
        <v>156</v>
      </c>
      <c r="E132" s="175" t="s">
        <v>217</v>
      </c>
      <c r="F132" s="176" t="s">
        <v>218</v>
      </c>
      <c r="G132" s="177" t="s">
        <v>167</v>
      </c>
      <c r="H132" s="178">
        <v>9.4</v>
      </c>
      <c r="I132" s="179"/>
      <c r="J132" s="180">
        <f>ROUND(I132*H132,2)</f>
        <v>0</v>
      </c>
      <c r="K132" s="176" t="s">
        <v>160</v>
      </c>
      <c r="L132" s="40"/>
      <c r="M132" s="181" t="s">
        <v>5</v>
      </c>
      <c r="N132" s="182" t="s">
        <v>49</v>
      </c>
      <c r="O132" s="41"/>
      <c r="P132" s="183">
        <f>O132*H132</f>
        <v>0</v>
      </c>
      <c r="Q132" s="183">
        <v>1.6627000000000001</v>
      </c>
      <c r="R132" s="183">
        <f>Q132*H132</f>
        <v>15.629380000000001</v>
      </c>
      <c r="S132" s="183">
        <v>0</v>
      </c>
      <c r="T132" s="184">
        <f>S132*H132</f>
        <v>0</v>
      </c>
      <c r="AR132" s="23" t="s">
        <v>161</v>
      </c>
      <c r="AT132" s="23" t="s">
        <v>156</v>
      </c>
      <c r="AU132" s="23" t="s">
        <v>87</v>
      </c>
      <c r="AY132" s="23" t="s">
        <v>154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23</v>
      </c>
      <c r="BK132" s="185">
        <f>ROUND(I132*H132,2)</f>
        <v>0</v>
      </c>
      <c r="BL132" s="23" t="s">
        <v>161</v>
      </c>
      <c r="BM132" s="23" t="s">
        <v>219</v>
      </c>
    </row>
    <row r="133" spans="2:65" s="11" customFormat="1">
      <c r="B133" s="186"/>
      <c r="D133" s="187" t="s">
        <v>163</v>
      </c>
      <c r="E133" s="188" t="s">
        <v>5</v>
      </c>
      <c r="F133" s="189" t="s">
        <v>220</v>
      </c>
      <c r="H133" s="190">
        <v>9.4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163</v>
      </c>
      <c r="AU133" s="195" t="s">
        <v>87</v>
      </c>
      <c r="AV133" s="11" t="s">
        <v>87</v>
      </c>
      <c r="AW133" s="11" t="s">
        <v>42</v>
      </c>
      <c r="AX133" s="11" t="s">
        <v>23</v>
      </c>
      <c r="AY133" s="195" t="s">
        <v>154</v>
      </c>
    </row>
    <row r="134" spans="2:65" s="1" customFormat="1" ht="38.25" customHeight="1">
      <c r="B134" s="173"/>
      <c r="C134" s="174" t="s">
        <v>221</v>
      </c>
      <c r="D134" s="174" t="s">
        <v>156</v>
      </c>
      <c r="E134" s="175" t="s">
        <v>222</v>
      </c>
      <c r="F134" s="176" t="s">
        <v>223</v>
      </c>
      <c r="G134" s="177" t="s">
        <v>159</v>
      </c>
      <c r="H134" s="178">
        <v>29.6</v>
      </c>
      <c r="I134" s="179"/>
      <c r="J134" s="180">
        <f>ROUND(I134*H134,2)</f>
        <v>0</v>
      </c>
      <c r="K134" s="176" t="s">
        <v>160</v>
      </c>
      <c r="L134" s="40"/>
      <c r="M134" s="181" t="s">
        <v>5</v>
      </c>
      <c r="N134" s="182" t="s">
        <v>49</v>
      </c>
      <c r="O134" s="41"/>
      <c r="P134" s="183">
        <f>O134*H134</f>
        <v>0</v>
      </c>
      <c r="Q134" s="183">
        <v>0.30381000000000002</v>
      </c>
      <c r="R134" s="183">
        <f>Q134*H134</f>
        <v>8.992776000000001</v>
      </c>
      <c r="S134" s="183">
        <v>0</v>
      </c>
      <c r="T134" s="184">
        <f>S134*H134</f>
        <v>0</v>
      </c>
      <c r="AR134" s="23" t="s">
        <v>161</v>
      </c>
      <c r="AT134" s="23" t="s">
        <v>156</v>
      </c>
      <c r="AU134" s="23" t="s">
        <v>87</v>
      </c>
      <c r="AY134" s="23" t="s">
        <v>154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23</v>
      </c>
      <c r="BK134" s="185">
        <f>ROUND(I134*H134,2)</f>
        <v>0</v>
      </c>
      <c r="BL134" s="23" t="s">
        <v>161</v>
      </c>
      <c r="BM134" s="23" t="s">
        <v>224</v>
      </c>
    </row>
    <row r="135" spans="2:65" s="11" customFormat="1">
      <c r="B135" s="186"/>
      <c r="D135" s="187" t="s">
        <v>163</v>
      </c>
      <c r="E135" s="188" t="s">
        <v>5</v>
      </c>
      <c r="F135" s="189" t="s">
        <v>225</v>
      </c>
      <c r="H135" s="190">
        <v>29.6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163</v>
      </c>
      <c r="AU135" s="195" t="s">
        <v>87</v>
      </c>
      <c r="AV135" s="11" t="s">
        <v>87</v>
      </c>
      <c r="AW135" s="11" t="s">
        <v>42</v>
      </c>
      <c r="AX135" s="11" t="s">
        <v>23</v>
      </c>
      <c r="AY135" s="195" t="s">
        <v>154</v>
      </c>
    </row>
    <row r="136" spans="2:65" s="1" customFormat="1" ht="38.25" customHeight="1">
      <c r="B136" s="173"/>
      <c r="C136" s="174" t="s">
        <v>11</v>
      </c>
      <c r="D136" s="174" t="s">
        <v>156</v>
      </c>
      <c r="E136" s="175" t="s">
        <v>226</v>
      </c>
      <c r="F136" s="176" t="s">
        <v>227</v>
      </c>
      <c r="G136" s="177" t="s">
        <v>159</v>
      </c>
      <c r="H136" s="178">
        <v>49.432000000000002</v>
      </c>
      <c r="I136" s="179"/>
      <c r="J136" s="180">
        <f>ROUND(I136*H136,2)</f>
        <v>0</v>
      </c>
      <c r="K136" s="176" t="s">
        <v>160</v>
      </c>
      <c r="L136" s="40"/>
      <c r="M136" s="181" t="s">
        <v>5</v>
      </c>
      <c r="N136" s="182" t="s">
        <v>49</v>
      </c>
      <c r="O136" s="41"/>
      <c r="P136" s="183">
        <f>O136*H136</f>
        <v>0</v>
      </c>
      <c r="Q136" s="183">
        <v>0.26118999999999998</v>
      </c>
      <c r="R136" s="183">
        <f>Q136*H136</f>
        <v>12.91114408</v>
      </c>
      <c r="S136" s="183">
        <v>0</v>
      </c>
      <c r="T136" s="184">
        <f>S136*H136</f>
        <v>0</v>
      </c>
      <c r="AR136" s="23" t="s">
        <v>161</v>
      </c>
      <c r="AT136" s="23" t="s">
        <v>156</v>
      </c>
      <c r="AU136" s="23" t="s">
        <v>87</v>
      </c>
      <c r="AY136" s="23" t="s">
        <v>154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23</v>
      </c>
      <c r="BK136" s="185">
        <f>ROUND(I136*H136,2)</f>
        <v>0</v>
      </c>
      <c r="BL136" s="23" t="s">
        <v>161</v>
      </c>
      <c r="BM136" s="23" t="s">
        <v>228</v>
      </c>
    </row>
    <row r="137" spans="2:65" s="11" customFormat="1">
      <c r="B137" s="186"/>
      <c r="D137" s="187" t="s">
        <v>163</v>
      </c>
      <c r="E137" s="188" t="s">
        <v>5</v>
      </c>
      <c r="F137" s="189" t="s">
        <v>229</v>
      </c>
      <c r="H137" s="190">
        <v>49.432000000000002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163</v>
      </c>
      <c r="AU137" s="195" t="s">
        <v>87</v>
      </c>
      <c r="AV137" s="11" t="s">
        <v>87</v>
      </c>
      <c r="AW137" s="11" t="s">
        <v>42</v>
      </c>
      <c r="AX137" s="11" t="s">
        <v>23</v>
      </c>
      <c r="AY137" s="195" t="s">
        <v>154</v>
      </c>
    </row>
    <row r="138" spans="2:65" s="1" customFormat="1" ht="25.5" customHeight="1">
      <c r="B138" s="173"/>
      <c r="C138" s="174" t="s">
        <v>230</v>
      </c>
      <c r="D138" s="174" t="s">
        <v>156</v>
      </c>
      <c r="E138" s="175" t="s">
        <v>231</v>
      </c>
      <c r="F138" s="176" t="s">
        <v>232</v>
      </c>
      <c r="G138" s="177" t="s">
        <v>233</v>
      </c>
      <c r="H138" s="178">
        <v>2</v>
      </c>
      <c r="I138" s="179"/>
      <c r="J138" s="180">
        <f>ROUND(I138*H138,2)</f>
        <v>0</v>
      </c>
      <c r="K138" s="176" t="s">
        <v>160</v>
      </c>
      <c r="L138" s="40"/>
      <c r="M138" s="181" t="s">
        <v>5</v>
      </c>
      <c r="N138" s="182" t="s">
        <v>49</v>
      </c>
      <c r="O138" s="41"/>
      <c r="P138" s="183">
        <f>O138*H138</f>
        <v>0</v>
      </c>
      <c r="Q138" s="183">
        <v>2.743E-2</v>
      </c>
      <c r="R138" s="183">
        <f>Q138*H138</f>
        <v>5.4859999999999999E-2</v>
      </c>
      <c r="S138" s="183">
        <v>0</v>
      </c>
      <c r="T138" s="184">
        <f>S138*H138</f>
        <v>0</v>
      </c>
      <c r="AR138" s="23" t="s">
        <v>161</v>
      </c>
      <c r="AT138" s="23" t="s">
        <v>156</v>
      </c>
      <c r="AU138" s="23" t="s">
        <v>87</v>
      </c>
      <c r="AY138" s="23" t="s">
        <v>154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23</v>
      </c>
      <c r="BK138" s="185">
        <f>ROUND(I138*H138,2)</f>
        <v>0</v>
      </c>
      <c r="BL138" s="23" t="s">
        <v>161</v>
      </c>
      <c r="BM138" s="23" t="s">
        <v>234</v>
      </c>
    </row>
    <row r="139" spans="2:65" s="1" customFormat="1" ht="25.5" customHeight="1">
      <c r="B139" s="173"/>
      <c r="C139" s="174" t="s">
        <v>235</v>
      </c>
      <c r="D139" s="174" t="s">
        <v>156</v>
      </c>
      <c r="E139" s="175" t="s">
        <v>236</v>
      </c>
      <c r="F139" s="176" t="s">
        <v>237</v>
      </c>
      <c r="G139" s="177" t="s">
        <v>233</v>
      </c>
      <c r="H139" s="178">
        <v>4</v>
      </c>
      <c r="I139" s="179"/>
      <c r="J139" s="180">
        <f>ROUND(I139*H139,2)</f>
        <v>0</v>
      </c>
      <c r="K139" s="176" t="s">
        <v>160</v>
      </c>
      <c r="L139" s="40"/>
      <c r="M139" s="181" t="s">
        <v>5</v>
      </c>
      <c r="N139" s="182" t="s">
        <v>49</v>
      </c>
      <c r="O139" s="41"/>
      <c r="P139" s="183">
        <f>O139*H139</f>
        <v>0</v>
      </c>
      <c r="Q139" s="183">
        <v>6.4810000000000006E-2</v>
      </c>
      <c r="R139" s="183">
        <f>Q139*H139</f>
        <v>0.25924000000000003</v>
      </c>
      <c r="S139" s="183">
        <v>0</v>
      </c>
      <c r="T139" s="184">
        <f>S139*H139</f>
        <v>0</v>
      </c>
      <c r="AR139" s="23" t="s">
        <v>161</v>
      </c>
      <c r="AT139" s="23" t="s">
        <v>156</v>
      </c>
      <c r="AU139" s="23" t="s">
        <v>87</v>
      </c>
      <c r="AY139" s="23" t="s">
        <v>154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23</v>
      </c>
      <c r="BK139" s="185">
        <f>ROUND(I139*H139,2)</f>
        <v>0</v>
      </c>
      <c r="BL139" s="23" t="s">
        <v>161</v>
      </c>
      <c r="BM139" s="23" t="s">
        <v>238</v>
      </c>
    </row>
    <row r="140" spans="2:65" s="1" customFormat="1" ht="25.5" customHeight="1">
      <c r="B140" s="173"/>
      <c r="C140" s="174" t="s">
        <v>239</v>
      </c>
      <c r="D140" s="174" t="s">
        <v>156</v>
      </c>
      <c r="E140" s="175" t="s">
        <v>240</v>
      </c>
      <c r="F140" s="176" t="s">
        <v>241</v>
      </c>
      <c r="G140" s="177" t="s">
        <v>233</v>
      </c>
      <c r="H140" s="178">
        <v>8</v>
      </c>
      <c r="I140" s="179"/>
      <c r="J140" s="180">
        <f>ROUND(I140*H140,2)</f>
        <v>0</v>
      </c>
      <c r="K140" s="176" t="s">
        <v>160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9.2850000000000002E-2</v>
      </c>
      <c r="R140" s="183">
        <f>Q140*H140</f>
        <v>0.74280000000000002</v>
      </c>
      <c r="S140" s="183">
        <v>0</v>
      </c>
      <c r="T140" s="184">
        <f>S140*H140</f>
        <v>0</v>
      </c>
      <c r="AR140" s="23" t="s">
        <v>161</v>
      </c>
      <c r="AT140" s="23" t="s">
        <v>156</v>
      </c>
      <c r="AU140" s="23" t="s">
        <v>87</v>
      </c>
      <c r="AY140" s="23" t="s">
        <v>154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161</v>
      </c>
      <c r="BM140" s="23" t="s">
        <v>242</v>
      </c>
    </row>
    <row r="141" spans="2:65" s="1" customFormat="1" ht="25.5" customHeight="1">
      <c r="B141" s="173"/>
      <c r="C141" s="375" t="s">
        <v>243</v>
      </c>
      <c r="D141" s="375" t="s">
        <v>156</v>
      </c>
      <c r="E141" s="175" t="s">
        <v>244</v>
      </c>
      <c r="F141" s="176" t="s">
        <v>245</v>
      </c>
      <c r="G141" s="177" t="s">
        <v>159</v>
      </c>
      <c r="H141" s="178">
        <v>257.29899999999998</v>
      </c>
      <c r="I141" s="179"/>
      <c r="J141" s="180">
        <f>ROUND(I141*H141,2)</f>
        <v>0</v>
      </c>
      <c r="K141" s="176" t="s">
        <v>160</v>
      </c>
      <c r="L141" s="40"/>
      <c r="M141" s="181" t="s">
        <v>5</v>
      </c>
      <c r="N141" s="182" t="s">
        <v>49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161</v>
      </c>
      <c r="AT141" s="23" t="s">
        <v>156</v>
      </c>
      <c r="AU141" s="23" t="s">
        <v>87</v>
      </c>
      <c r="AY141" s="23" t="s">
        <v>154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23</v>
      </c>
      <c r="BK141" s="185">
        <f>ROUND(I141*H141,2)</f>
        <v>0</v>
      </c>
      <c r="BL141" s="23" t="s">
        <v>161</v>
      </c>
      <c r="BM141" s="23" t="s">
        <v>246</v>
      </c>
    </row>
    <row r="142" spans="2:65" s="11" customFormat="1">
      <c r="B142" s="186"/>
      <c r="C142" s="376"/>
      <c r="D142" s="377" t="s">
        <v>163</v>
      </c>
      <c r="E142" s="188" t="s">
        <v>5</v>
      </c>
      <c r="F142" s="189" t="s">
        <v>247</v>
      </c>
      <c r="H142" s="190">
        <v>257.29899999999998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163</v>
      </c>
      <c r="AU142" s="195" t="s">
        <v>87</v>
      </c>
      <c r="AV142" s="11" t="s">
        <v>87</v>
      </c>
      <c r="AW142" s="11" t="s">
        <v>42</v>
      </c>
      <c r="AX142" s="11" t="s">
        <v>23</v>
      </c>
      <c r="AY142" s="195" t="s">
        <v>154</v>
      </c>
    </row>
    <row r="143" spans="2:65" s="1" customFormat="1" ht="16.5" customHeight="1">
      <c r="B143" s="173"/>
      <c r="C143" s="378" t="s">
        <v>248</v>
      </c>
      <c r="D143" s="378" t="s">
        <v>249</v>
      </c>
      <c r="E143" s="200" t="s">
        <v>250</v>
      </c>
      <c r="F143" s="201" t="s">
        <v>251</v>
      </c>
      <c r="G143" s="202" t="s">
        <v>159</v>
      </c>
      <c r="H143" s="203">
        <v>257.29899999999998</v>
      </c>
      <c r="I143" s="204"/>
      <c r="J143" s="205">
        <f>ROUND(I143*H143,2)</f>
        <v>0</v>
      </c>
      <c r="K143" s="201" t="s">
        <v>5</v>
      </c>
      <c r="L143" s="206"/>
      <c r="M143" s="207" t="s">
        <v>5</v>
      </c>
      <c r="N143" s="208" t="s">
        <v>49</v>
      </c>
      <c r="O143" s="41"/>
      <c r="P143" s="183">
        <f>O143*H143</f>
        <v>0</v>
      </c>
      <c r="Q143" s="183">
        <v>0.01</v>
      </c>
      <c r="R143" s="183">
        <f>Q143*H143</f>
        <v>2.5729899999999999</v>
      </c>
      <c r="S143" s="183">
        <v>0</v>
      </c>
      <c r="T143" s="184">
        <f>S143*H143</f>
        <v>0</v>
      </c>
      <c r="AR143" s="23" t="s">
        <v>192</v>
      </c>
      <c r="AT143" s="23" t="s">
        <v>249</v>
      </c>
      <c r="AU143" s="23" t="s">
        <v>87</v>
      </c>
      <c r="AY143" s="23" t="s">
        <v>154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23</v>
      </c>
      <c r="BK143" s="185">
        <f>ROUND(I143*H143,2)</f>
        <v>0</v>
      </c>
      <c r="BL143" s="23" t="s">
        <v>161</v>
      </c>
      <c r="BM143" s="23" t="s">
        <v>252</v>
      </c>
    </row>
    <row r="144" spans="2:65" s="11" customFormat="1">
      <c r="B144" s="186"/>
      <c r="D144" s="187" t="s">
        <v>163</v>
      </c>
      <c r="F144" s="189" t="s">
        <v>253</v>
      </c>
      <c r="H144" s="190">
        <v>257.29899999999998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163</v>
      </c>
      <c r="AU144" s="195" t="s">
        <v>87</v>
      </c>
      <c r="AV144" s="11" t="s">
        <v>87</v>
      </c>
      <c r="AW144" s="11" t="s">
        <v>6</v>
      </c>
      <c r="AX144" s="11" t="s">
        <v>23</v>
      </c>
      <c r="AY144" s="195" t="s">
        <v>154</v>
      </c>
    </row>
    <row r="145" spans="2:65" s="1" customFormat="1" ht="38.25" customHeight="1">
      <c r="B145" s="173"/>
      <c r="C145" s="174" t="s">
        <v>10</v>
      </c>
      <c r="D145" s="174" t="s">
        <v>156</v>
      </c>
      <c r="E145" s="175" t="s">
        <v>254</v>
      </c>
      <c r="F145" s="176" t="s">
        <v>255</v>
      </c>
      <c r="G145" s="177" t="s">
        <v>159</v>
      </c>
      <c r="H145" s="178">
        <v>22.684999999999999</v>
      </c>
      <c r="I145" s="179"/>
      <c r="J145" s="180">
        <f>ROUND(I145*H145,2)</f>
        <v>0</v>
      </c>
      <c r="K145" s="176" t="s">
        <v>160</v>
      </c>
      <c r="L145" s="40"/>
      <c r="M145" s="181" t="s">
        <v>5</v>
      </c>
      <c r="N145" s="182" t="s">
        <v>49</v>
      </c>
      <c r="O145" s="41"/>
      <c r="P145" s="183">
        <f>O145*H145</f>
        <v>0</v>
      </c>
      <c r="Q145" s="183">
        <v>0.1434</v>
      </c>
      <c r="R145" s="183">
        <f>Q145*H145</f>
        <v>3.2530289999999997</v>
      </c>
      <c r="S145" s="183">
        <v>0</v>
      </c>
      <c r="T145" s="184">
        <f>S145*H145</f>
        <v>0</v>
      </c>
      <c r="AR145" s="23" t="s">
        <v>161</v>
      </c>
      <c r="AT145" s="23" t="s">
        <v>156</v>
      </c>
      <c r="AU145" s="23" t="s">
        <v>87</v>
      </c>
      <c r="AY145" s="23" t="s">
        <v>154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23</v>
      </c>
      <c r="BK145" s="185">
        <f>ROUND(I145*H145,2)</f>
        <v>0</v>
      </c>
      <c r="BL145" s="23" t="s">
        <v>161</v>
      </c>
      <c r="BM145" s="23" t="s">
        <v>256</v>
      </c>
    </row>
    <row r="146" spans="2:65" s="11" customFormat="1">
      <c r="B146" s="186"/>
      <c r="D146" s="196" t="s">
        <v>163</v>
      </c>
      <c r="E146" s="195" t="s">
        <v>5</v>
      </c>
      <c r="F146" s="197" t="s">
        <v>257</v>
      </c>
      <c r="H146" s="198">
        <v>22.684999999999999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163</v>
      </c>
      <c r="AU146" s="195" t="s">
        <v>87</v>
      </c>
      <c r="AV146" s="11" t="s">
        <v>87</v>
      </c>
      <c r="AW146" s="11" t="s">
        <v>42</v>
      </c>
      <c r="AX146" s="11" t="s">
        <v>23</v>
      </c>
      <c r="AY146" s="195" t="s">
        <v>154</v>
      </c>
    </row>
    <row r="147" spans="2:65" s="10" customFormat="1" ht="29.85" customHeight="1">
      <c r="B147" s="159"/>
      <c r="D147" s="170" t="s">
        <v>77</v>
      </c>
      <c r="E147" s="171" t="s">
        <v>161</v>
      </c>
      <c r="F147" s="171" t="s">
        <v>258</v>
      </c>
      <c r="I147" s="162"/>
      <c r="J147" s="172">
        <f>BK147</f>
        <v>0</v>
      </c>
      <c r="L147" s="159"/>
      <c r="M147" s="164"/>
      <c r="N147" s="165"/>
      <c r="O147" s="165"/>
      <c r="P147" s="166">
        <f>SUM(P148:P160)</f>
        <v>0</v>
      </c>
      <c r="Q147" s="165"/>
      <c r="R147" s="166">
        <f>SUM(R148:R160)</f>
        <v>21.768858020000003</v>
      </c>
      <c r="S147" s="165"/>
      <c r="T147" s="167">
        <f>SUM(T148:T160)</f>
        <v>0</v>
      </c>
      <c r="AR147" s="160" t="s">
        <v>23</v>
      </c>
      <c r="AT147" s="168" t="s">
        <v>77</v>
      </c>
      <c r="AU147" s="168" t="s">
        <v>23</v>
      </c>
      <c r="AY147" s="160" t="s">
        <v>154</v>
      </c>
      <c r="BK147" s="169">
        <f>SUM(BK148:BK160)</f>
        <v>0</v>
      </c>
    </row>
    <row r="148" spans="2:65" s="1" customFormat="1" ht="38.25" customHeight="1">
      <c r="B148" s="173"/>
      <c r="C148" s="174" t="s">
        <v>259</v>
      </c>
      <c r="D148" s="174" t="s">
        <v>156</v>
      </c>
      <c r="E148" s="175" t="s">
        <v>260</v>
      </c>
      <c r="F148" s="176" t="s">
        <v>261</v>
      </c>
      <c r="G148" s="177" t="s">
        <v>167</v>
      </c>
      <c r="H148" s="178">
        <v>6.26</v>
      </c>
      <c r="I148" s="179"/>
      <c r="J148" s="180">
        <f>ROUND(I148*H148,2)</f>
        <v>0</v>
      </c>
      <c r="K148" s="176" t="s">
        <v>160</v>
      </c>
      <c r="L148" s="40"/>
      <c r="M148" s="181" t="s">
        <v>5</v>
      </c>
      <c r="N148" s="182" t="s">
        <v>49</v>
      </c>
      <c r="O148" s="41"/>
      <c r="P148" s="183">
        <f>O148*H148</f>
        <v>0</v>
      </c>
      <c r="Q148" s="183">
        <v>2.45343</v>
      </c>
      <c r="R148" s="183">
        <f>Q148*H148</f>
        <v>15.3584718</v>
      </c>
      <c r="S148" s="183">
        <v>0</v>
      </c>
      <c r="T148" s="184">
        <f>S148*H148</f>
        <v>0</v>
      </c>
      <c r="AR148" s="23" t="s">
        <v>161</v>
      </c>
      <c r="AT148" s="23" t="s">
        <v>156</v>
      </c>
      <c r="AU148" s="23" t="s">
        <v>87</v>
      </c>
      <c r="AY148" s="23" t="s">
        <v>154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23</v>
      </c>
      <c r="BK148" s="185">
        <f>ROUND(I148*H148,2)</f>
        <v>0</v>
      </c>
      <c r="BL148" s="23" t="s">
        <v>161</v>
      </c>
      <c r="BM148" s="23" t="s">
        <v>262</v>
      </c>
    </row>
    <row r="149" spans="2:65" s="11" customFormat="1">
      <c r="B149" s="186"/>
      <c r="D149" s="187" t="s">
        <v>163</v>
      </c>
      <c r="E149" s="188" t="s">
        <v>5</v>
      </c>
      <c r="F149" s="189" t="s">
        <v>263</v>
      </c>
      <c r="H149" s="190">
        <v>6.26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163</v>
      </c>
      <c r="AU149" s="195" t="s">
        <v>87</v>
      </c>
      <c r="AV149" s="11" t="s">
        <v>87</v>
      </c>
      <c r="AW149" s="11" t="s">
        <v>42</v>
      </c>
      <c r="AX149" s="11" t="s">
        <v>23</v>
      </c>
      <c r="AY149" s="195" t="s">
        <v>154</v>
      </c>
    </row>
    <row r="150" spans="2:65" s="1" customFormat="1" ht="76.5" customHeight="1">
      <c r="B150" s="173"/>
      <c r="C150" s="174" t="s">
        <v>264</v>
      </c>
      <c r="D150" s="174" t="s">
        <v>156</v>
      </c>
      <c r="E150" s="175" t="s">
        <v>265</v>
      </c>
      <c r="F150" s="176" t="s">
        <v>266</v>
      </c>
      <c r="G150" s="177" t="s">
        <v>159</v>
      </c>
      <c r="H150" s="178">
        <v>62.6</v>
      </c>
      <c r="I150" s="179"/>
      <c r="J150" s="180">
        <f>ROUND(I150*H150,2)</f>
        <v>0</v>
      </c>
      <c r="K150" s="176" t="s">
        <v>160</v>
      </c>
      <c r="L150" s="40"/>
      <c r="M150" s="181" t="s">
        <v>5</v>
      </c>
      <c r="N150" s="182" t="s">
        <v>49</v>
      </c>
      <c r="O150" s="41"/>
      <c r="P150" s="183">
        <f>O150*H150</f>
        <v>0</v>
      </c>
      <c r="Q150" s="183">
        <v>1.128E-2</v>
      </c>
      <c r="R150" s="183">
        <f>Q150*H150</f>
        <v>0.70612799999999998</v>
      </c>
      <c r="S150" s="183">
        <v>0</v>
      </c>
      <c r="T150" s="184">
        <f>S150*H150</f>
        <v>0</v>
      </c>
      <c r="AR150" s="23" t="s">
        <v>161</v>
      </c>
      <c r="AT150" s="23" t="s">
        <v>156</v>
      </c>
      <c r="AU150" s="23" t="s">
        <v>87</v>
      </c>
      <c r="AY150" s="23" t="s">
        <v>154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23</v>
      </c>
      <c r="BK150" s="185">
        <f>ROUND(I150*H150,2)</f>
        <v>0</v>
      </c>
      <c r="BL150" s="23" t="s">
        <v>161</v>
      </c>
      <c r="BM150" s="23" t="s">
        <v>267</v>
      </c>
    </row>
    <row r="151" spans="2:65" s="1" customFormat="1" ht="63.75" customHeight="1">
      <c r="B151" s="173"/>
      <c r="C151" s="174" t="s">
        <v>268</v>
      </c>
      <c r="D151" s="174" t="s">
        <v>156</v>
      </c>
      <c r="E151" s="175" t="s">
        <v>269</v>
      </c>
      <c r="F151" s="176" t="s">
        <v>270</v>
      </c>
      <c r="G151" s="177" t="s">
        <v>271</v>
      </c>
      <c r="H151" s="178">
        <v>0.78700000000000003</v>
      </c>
      <c r="I151" s="179"/>
      <c r="J151" s="180">
        <f>ROUND(I151*H151,2)</f>
        <v>0</v>
      </c>
      <c r="K151" s="176" t="s">
        <v>160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1.0530600000000001</v>
      </c>
      <c r="R151" s="183">
        <f>Q151*H151</f>
        <v>0.8287582200000001</v>
      </c>
      <c r="S151" s="183">
        <v>0</v>
      </c>
      <c r="T151" s="184">
        <f>S151*H151</f>
        <v>0</v>
      </c>
      <c r="AR151" s="23" t="s">
        <v>161</v>
      </c>
      <c r="AT151" s="23" t="s">
        <v>156</v>
      </c>
      <c r="AU151" s="23" t="s">
        <v>87</v>
      </c>
      <c r="AY151" s="23" t="s">
        <v>154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161</v>
      </c>
      <c r="BM151" s="23" t="s">
        <v>272</v>
      </c>
    </row>
    <row r="152" spans="2:65" s="11" customFormat="1">
      <c r="B152" s="186"/>
      <c r="D152" s="187" t="s">
        <v>163</v>
      </c>
      <c r="E152" s="188" t="s">
        <v>5</v>
      </c>
      <c r="F152" s="189" t="s">
        <v>273</v>
      </c>
      <c r="H152" s="190">
        <v>0.78700000000000003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163</v>
      </c>
      <c r="AU152" s="195" t="s">
        <v>87</v>
      </c>
      <c r="AV152" s="11" t="s">
        <v>87</v>
      </c>
      <c r="AW152" s="11" t="s">
        <v>42</v>
      </c>
      <c r="AX152" s="11" t="s">
        <v>23</v>
      </c>
      <c r="AY152" s="195" t="s">
        <v>154</v>
      </c>
    </row>
    <row r="153" spans="2:65" s="1" customFormat="1" ht="25.5" customHeight="1">
      <c r="B153" s="173"/>
      <c r="C153" s="375" t="s">
        <v>274</v>
      </c>
      <c r="D153" s="375" t="s">
        <v>156</v>
      </c>
      <c r="E153" s="175" t="s">
        <v>275</v>
      </c>
      <c r="F153" s="176" t="s">
        <v>276</v>
      </c>
      <c r="G153" s="177" t="s">
        <v>159</v>
      </c>
      <c r="H153" s="178">
        <v>487.55</v>
      </c>
      <c r="I153" s="179"/>
      <c r="J153" s="180">
        <f>ROUND(I153*H153,2)</f>
        <v>0</v>
      </c>
      <c r="K153" s="176" t="s">
        <v>160</v>
      </c>
      <c r="L153" s="40"/>
      <c r="M153" s="181" t="s">
        <v>5</v>
      </c>
      <c r="N153" s="182" t="s">
        <v>49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161</v>
      </c>
      <c r="AT153" s="23" t="s">
        <v>156</v>
      </c>
      <c r="AU153" s="23" t="s">
        <v>87</v>
      </c>
      <c r="AY153" s="23" t="s">
        <v>154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23</v>
      </c>
      <c r="BK153" s="185">
        <f>ROUND(I153*H153,2)</f>
        <v>0</v>
      </c>
      <c r="BL153" s="23" t="s">
        <v>161</v>
      </c>
      <c r="BM153" s="23" t="s">
        <v>277</v>
      </c>
    </row>
    <row r="154" spans="2:65" s="11" customFormat="1">
      <c r="B154" s="186"/>
      <c r="C154" s="376"/>
      <c r="D154" s="377" t="s">
        <v>163</v>
      </c>
      <c r="E154" s="188" t="s">
        <v>5</v>
      </c>
      <c r="F154" s="189" t="s">
        <v>278</v>
      </c>
      <c r="H154" s="190">
        <v>487.55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163</v>
      </c>
      <c r="AU154" s="195" t="s">
        <v>87</v>
      </c>
      <c r="AV154" s="11" t="s">
        <v>87</v>
      </c>
      <c r="AW154" s="11" t="s">
        <v>42</v>
      </c>
      <c r="AX154" s="11" t="s">
        <v>23</v>
      </c>
      <c r="AY154" s="195" t="s">
        <v>154</v>
      </c>
    </row>
    <row r="155" spans="2:65" s="1" customFormat="1" ht="16.5" customHeight="1">
      <c r="B155" s="173"/>
      <c r="C155" s="378" t="s">
        <v>279</v>
      </c>
      <c r="D155" s="378" t="s">
        <v>249</v>
      </c>
      <c r="E155" s="200" t="s">
        <v>280</v>
      </c>
      <c r="F155" s="201" t="s">
        <v>281</v>
      </c>
      <c r="G155" s="202" t="s">
        <v>159</v>
      </c>
      <c r="H155" s="203">
        <v>487.55</v>
      </c>
      <c r="I155" s="204"/>
      <c r="J155" s="205">
        <f>ROUND(I155*H155,2)</f>
        <v>0</v>
      </c>
      <c r="K155" s="201" t="s">
        <v>5</v>
      </c>
      <c r="L155" s="206"/>
      <c r="M155" s="207" t="s">
        <v>5</v>
      </c>
      <c r="N155" s="208" t="s">
        <v>49</v>
      </c>
      <c r="O155" s="41"/>
      <c r="P155" s="183">
        <f>O155*H155</f>
        <v>0</v>
      </c>
      <c r="Q155" s="183">
        <v>0.01</v>
      </c>
      <c r="R155" s="183">
        <f>Q155*H155</f>
        <v>4.8755000000000006</v>
      </c>
      <c r="S155" s="183">
        <v>0</v>
      </c>
      <c r="T155" s="184">
        <f>S155*H155</f>
        <v>0</v>
      </c>
      <c r="AR155" s="23" t="s">
        <v>192</v>
      </c>
      <c r="AT155" s="23" t="s">
        <v>249</v>
      </c>
      <c r="AU155" s="23" t="s">
        <v>87</v>
      </c>
      <c r="AY155" s="23" t="s">
        <v>154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23</v>
      </c>
      <c r="BK155" s="185">
        <f>ROUND(I155*H155,2)</f>
        <v>0</v>
      </c>
      <c r="BL155" s="23" t="s">
        <v>161</v>
      </c>
      <c r="BM155" s="23" t="s">
        <v>282</v>
      </c>
    </row>
    <row r="156" spans="2:65" s="1" customFormat="1" ht="25.5" customHeight="1">
      <c r="B156" s="173"/>
      <c r="C156" s="174" t="s">
        <v>283</v>
      </c>
      <c r="D156" s="174" t="s">
        <v>156</v>
      </c>
      <c r="E156" s="175" t="s">
        <v>284</v>
      </c>
      <c r="F156" s="176" t="s">
        <v>285</v>
      </c>
      <c r="G156" s="177" t="s">
        <v>159</v>
      </c>
      <c r="H156" s="178">
        <v>24.2</v>
      </c>
      <c r="I156" s="179"/>
      <c r="J156" s="180">
        <f>ROUND(I156*H156,2)</f>
        <v>0</v>
      </c>
      <c r="K156" s="176" t="s">
        <v>160</v>
      </c>
      <c r="L156" s="40"/>
      <c r="M156" s="181" t="s">
        <v>5</v>
      </c>
      <c r="N156" s="182" t="s">
        <v>49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161</v>
      </c>
      <c r="AT156" s="23" t="s">
        <v>156</v>
      </c>
      <c r="AU156" s="23" t="s">
        <v>87</v>
      </c>
      <c r="AY156" s="23" t="s">
        <v>154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23</v>
      </c>
      <c r="BK156" s="185">
        <f>ROUND(I156*H156,2)</f>
        <v>0</v>
      </c>
      <c r="BL156" s="23" t="s">
        <v>161</v>
      </c>
      <c r="BM156" s="23" t="s">
        <v>286</v>
      </c>
    </row>
    <row r="157" spans="2:65" s="1" customFormat="1" ht="25.5" customHeight="1">
      <c r="B157" s="173"/>
      <c r="C157" s="174" t="s">
        <v>287</v>
      </c>
      <c r="D157" s="174" t="s">
        <v>156</v>
      </c>
      <c r="E157" s="175" t="s">
        <v>288</v>
      </c>
      <c r="F157" s="176" t="s">
        <v>289</v>
      </c>
      <c r="G157" s="177" t="s">
        <v>159</v>
      </c>
      <c r="H157" s="178">
        <v>9.9</v>
      </c>
      <c r="I157" s="179"/>
      <c r="J157" s="180">
        <f>ROUND(I157*H157,2)</f>
        <v>0</v>
      </c>
      <c r="K157" s="176" t="s">
        <v>160</v>
      </c>
      <c r="L157" s="40"/>
      <c r="M157" s="181" t="s">
        <v>5</v>
      </c>
      <c r="N157" s="182" t="s">
        <v>49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161</v>
      </c>
      <c r="AT157" s="23" t="s">
        <v>156</v>
      </c>
      <c r="AU157" s="23" t="s">
        <v>87</v>
      </c>
      <c r="AY157" s="23" t="s">
        <v>154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23</v>
      </c>
      <c r="BK157" s="185">
        <f>ROUND(I157*H157,2)</f>
        <v>0</v>
      </c>
      <c r="BL157" s="23" t="s">
        <v>161</v>
      </c>
      <c r="BM157" s="23" t="s">
        <v>290</v>
      </c>
    </row>
    <row r="158" spans="2:65" s="11" customFormat="1">
      <c r="B158" s="186"/>
      <c r="D158" s="187" t="s">
        <v>163</v>
      </c>
      <c r="E158" s="188" t="s">
        <v>5</v>
      </c>
      <c r="F158" s="189" t="s">
        <v>291</v>
      </c>
      <c r="H158" s="190">
        <v>9.9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163</v>
      </c>
      <c r="AU158" s="195" t="s">
        <v>87</v>
      </c>
      <c r="AV158" s="11" t="s">
        <v>87</v>
      </c>
      <c r="AW158" s="11" t="s">
        <v>42</v>
      </c>
      <c r="AX158" s="11" t="s">
        <v>23</v>
      </c>
      <c r="AY158" s="195" t="s">
        <v>154</v>
      </c>
    </row>
    <row r="159" spans="2:65" s="1" customFormat="1" ht="38.25" customHeight="1">
      <c r="B159" s="173"/>
      <c r="C159" s="174" t="s">
        <v>292</v>
      </c>
      <c r="D159" s="174" t="s">
        <v>156</v>
      </c>
      <c r="E159" s="175" t="s">
        <v>293</v>
      </c>
      <c r="F159" s="176" t="s">
        <v>294</v>
      </c>
      <c r="G159" s="177" t="s">
        <v>159</v>
      </c>
      <c r="H159" s="178">
        <v>49.5</v>
      </c>
      <c r="I159" s="179"/>
      <c r="J159" s="180">
        <f>ROUND(I159*H159,2)</f>
        <v>0</v>
      </c>
      <c r="K159" s="176" t="s">
        <v>160</v>
      </c>
      <c r="L159" s="40"/>
      <c r="M159" s="181" t="s">
        <v>5</v>
      </c>
      <c r="N159" s="182" t="s">
        <v>49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161</v>
      </c>
      <c r="AT159" s="23" t="s">
        <v>156</v>
      </c>
      <c r="AU159" s="23" t="s">
        <v>87</v>
      </c>
      <c r="AY159" s="23" t="s">
        <v>154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23</v>
      </c>
      <c r="BK159" s="185">
        <f>ROUND(I159*H159,2)</f>
        <v>0</v>
      </c>
      <c r="BL159" s="23" t="s">
        <v>161</v>
      </c>
      <c r="BM159" s="23" t="s">
        <v>295</v>
      </c>
    </row>
    <row r="160" spans="2:65" s="11" customFormat="1">
      <c r="B160" s="186"/>
      <c r="D160" s="196" t="s">
        <v>163</v>
      </c>
      <c r="F160" s="197" t="s">
        <v>296</v>
      </c>
      <c r="H160" s="198">
        <v>49.5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163</v>
      </c>
      <c r="AU160" s="195" t="s">
        <v>87</v>
      </c>
      <c r="AV160" s="11" t="s">
        <v>87</v>
      </c>
      <c r="AW160" s="11" t="s">
        <v>6</v>
      </c>
      <c r="AX160" s="11" t="s">
        <v>23</v>
      </c>
      <c r="AY160" s="195" t="s">
        <v>154</v>
      </c>
    </row>
    <row r="161" spans="2:65" s="10" customFormat="1" ht="29.85" customHeight="1">
      <c r="B161" s="159"/>
      <c r="D161" s="170" t="s">
        <v>77</v>
      </c>
      <c r="E161" s="171" t="s">
        <v>178</v>
      </c>
      <c r="F161" s="171" t="s">
        <v>297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SUM(P162:P165)</f>
        <v>0</v>
      </c>
      <c r="Q161" s="165"/>
      <c r="R161" s="166">
        <f>SUM(R162:R165)</f>
        <v>2.1339450000000002</v>
      </c>
      <c r="S161" s="165"/>
      <c r="T161" s="167">
        <f>SUM(T162:T165)</f>
        <v>0</v>
      </c>
      <c r="AR161" s="160" t="s">
        <v>23</v>
      </c>
      <c r="AT161" s="168" t="s">
        <v>77</v>
      </c>
      <c r="AU161" s="168" t="s">
        <v>23</v>
      </c>
      <c r="AY161" s="160" t="s">
        <v>154</v>
      </c>
      <c r="BK161" s="169">
        <f>SUM(BK162:BK165)</f>
        <v>0</v>
      </c>
    </row>
    <row r="162" spans="2:65" s="1" customFormat="1" ht="51" customHeight="1">
      <c r="B162" s="173"/>
      <c r="C162" s="174" t="s">
        <v>298</v>
      </c>
      <c r="D162" s="174" t="s">
        <v>156</v>
      </c>
      <c r="E162" s="175" t="s">
        <v>299</v>
      </c>
      <c r="F162" s="176" t="s">
        <v>300</v>
      </c>
      <c r="G162" s="177" t="s">
        <v>159</v>
      </c>
      <c r="H162" s="178">
        <v>9.9</v>
      </c>
      <c r="I162" s="179"/>
      <c r="J162" s="180">
        <f>ROUND(I162*H162,2)</f>
        <v>0</v>
      </c>
      <c r="K162" s="176" t="s">
        <v>160</v>
      </c>
      <c r="L162" s="40"/>
      <c r="M162" s="181" t="s">
        <v>5</v>
      </c>
      <c r="N162" s="182" t="s">
        <v>49</v>
      </c>
      <c r="O162" s="41"/>
      <c r="P162" s="183">
        <f>O162*H162</f>
        <v>0</v>
      </c>
      <c r="Q162" s="183">
        <v>8.4250000000000005E-2</v>
      </c>
      <c r="R162" s="183">
        <f>Q162*H162</f>
        <v>0.83407500000000012</v>
      </c>
      <c r="S162" s="183">
        <v>0</v>
      </c>
      <c r="T162" s="184">
        <f>S162*H162</f>
        <v>0</v>
      </c>
      <c r="AR162" s="23" t="s">
        <v>161</v>
      </c>
      <c r="AT162" s="23" t="s">
        <v>156</v>
      </c>
      <c r="AU162" s="23" t="s">
        <v>87</v>
      </c>
      <c r="AY162" s="23" t="s">
        <v>154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23</v>
      </c>
      <c r="BK162" s="185">
        <f>ROUND(I162*H162,2)</f>
        <v>0</v>
      </c>
      <c r="BL162" s="23" t="s">
        <v>161</v>
      </c>
      <c r="BM162" s="23" t="s">
        <v>301</v>
      </c>
    </row>
    <row r="163" spans="2:65" s="1" customFormat="1" ht="16.5" customHeight="1">
      <c r="B163" s="173"/>
      <c r="C163" s="199" t="s">
        <v>302</v>
      </c>
      <c r="D163" s="199" t="s">
        <v>249</v>
      </c>
      <c r="E163" s="200" t="s">
        <v>303</v>
      </c>
      <c r="F163" s="201" t="s">
        <v>304</v>
      </c>
      <c r="G163" s="202" t="s">
        <v>159</v>
      </c>
      <c r="H163" s="203">
        <v>9.9990000000000006</v>
      </c>
      <c r="I163" s="204"/>
      <c r="J163" s="205">
        <f>ROUND(I163*H163,2)</f>
        <v>0</v>
      </c>
      <c r="K163" s="201" t="s">
        <v>160</v>
      </c>
      <c r="L163" s="206"/>
      <c r="M163" s="207" t="s">
        <v>5</v>
      </c>
      <c r="N163" s="208" t="s">
        <v>49</v>
      </c>
      <c r="O163" s="41"/>
      <c r="P163" s="183">
        <f>O163*H163</f>
        <v>0</v>
      </c>
      <c r="Q163" s="183">
        <v>0.13</v>
      </c>
      <c r="R163" s="183">
        <f>Q163*H163</f>
        <v>1.2998700000000001</v>
      </c>
      <c r="S163" s="183">
        <v>0</v>
      </c>
      <c r="T163" s="184">
        <f>S163*H163</f>
        <v>0</v>
      </c>
      <c r="AR163" s="23" t="s">
        <v>192</v>
      </c>
      <c r="AT163" s="23" t="s">
        <v>249</v>
      </c>
      <c r="AU163" s="23" t="s">
        <v>87</v>
      </c>
      <c r="AY163" s="23" t="s">
        <v>154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23</v>
      </c>
      <c r="BK163" s="185">
        <f>ROUND(I163*H163,2)</f>
        <v>0</v>
      </c>
      <c r="BL163" s="23" t="s">
        <v>161</v>
      </c>
      <c r="BM163" s="23" t="s">
        <v>305</v>
      </c>
    </row>
    <row r="164" spans="2:65" s="1" customFormat="1" ht="27">
      <c r="B164" s="40"/>
      <c r="D164" s="196" t="s">
        <v>306</v>
      </c>
      <c r="F164" s="209" t="s">
        <v>307</v>
      </c>
      <c r="I164" s="210"/>
      <c r="L164" s="40"/>
      <c r="M164" s="211"/>
      <c r="N164" s="41"/>
      <c r="O164" s="41"/>
      <c r="P164" s="41"/>
      <c r="Q164" s="41"/>
      <c r="R164" s="41"/>
      <c r="S164" s="41"/>
      <c r="T164" s="69"/>
      <c r="AT164" s="23" t="s">
        <v>306</v>
      </c>
      <c r="AU164" s="23" t="s">
        <v>87</v>
      </c>
    </row>
    <row r="165" spans="2:65" s="11" customFormat="1">
      <c r="B165" s="186"/>
      <c r="D165" s="196" t="s">
        <v>163</v>
      </c>
      <c r="F165" s="197" t="s">
        <v>308</v>
      </c>
      <c r="H165" s="198">
        <v>9.9990000000000006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163</v>
      </c>
      <c r="AU165" s="195" t="s">
        <v>87</v>
      </c>
      <c r="AV165" s="11" t="s">
        <v>87</v>
      </c>
      <c r="AW165" s="11" t="s">
        <v>6</v>
      </c>
      <c r="AX165" s="11" t="s">
        <v>23</v>
      </c>
      <c r="AY165" s="195" t="s">
        <v>154</v>
      </c>
    </row>
    <row r="166" spans="2:65" s="10" customFormat="1" ht="29.85" customHeight="1">
      <c r="B166" s="159"/>
      <c r="D166" s="170" t="s">
        <v>77</v>
      </c>
      <c r="E166" s="171" t="s">
        <v>182</v>
      </c>
      <c r="F166" s="171" t="s">
        <v>309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SUM(P167:P225)</f>
        <v>0</v>
      </c>
      <c r="Q166" s="165"/>
      <c r="R166" s="166">
        <f>SUM(R167:R225)</f>
        <v>267.28235758999995</v>
      </c>
      <c r="S166" s="165"/>
      <c r="T166" s="167">
        <f>SUM(T167:T225)</f>
        <v>0</v>
      </c>
      <c r="AR166" s="160" t="s">
        <v>23</v>
      </c>
      <c r="AT166" s="168" t="s">
        <v>77</v>
      </c>
      <c r="AU166" s="168" t="s">
        <v>23</v>
      </c>
      <c r="AY166" s="160" t="s">
        <v>154</v>
      </c>
      <c r="BK166" s="169">
        <f>SUM(BK167:BK225)</f>
        <v>0</v>
      </c>
    </row>
    <row r="167" spans="2:65" s="1" customFormat="1" ht="25.5" customHeight="1">
      <c r="B167" s="173"/>
      <c r="C167" s="174" t="s">
        <v>310</v>
      </c>
      <c r="D167" s="174" t="s">
        <v>156</v>
      </c>
      <c r="E167" s="175" t="s">
        <v>311</v>
      </c>
      <c r="F167" s="176" t="s">
        <v>312</v>
      </c>
      <c r="G167" s="177" t="s">
        <v>159</v>
      </c>
      <c r="H167" s="178">
        <v>14.7</v>
      </c>
      <c r="I167" s="179"/>
      <c r="J167" s="180">
        <f>ROUND(I167*H167,2)</f>
        <v>0</v>
      </c>
      <c r="K167" s="176" t="s">
        <v>160</v>
      </c>
      <c r="L167" s="40"/>
      <c r="M167" s="181" t="s">
        <v>5</v>
      </c>
      <c r="N167" s="182" t="s">
        <v>49</v>
      </c>
      <c r="O167" s="41"/>
      <c r="P167" s="183">
        <f>O167*H167</f>
        <v>0</v>
      </c>
      <c r="Q167" s="183">
        <v>7.3499999999999998E-3</v>
      </c>
      <c r="R167" s="183">
        <f>Q167*H167</f>
        <v>0.10804499999999999</v>
      </c>
      <c r="S167" s="183">
        <v>0</v>
      </c>
      <c r="T167" s="184">
        <f>S167*H167</f>
        <v>0</v>
      </c>
      <c r="AR167" s="23" t="s">
        <v>161</v>
      </c>
      <c r="AT167" s="23" t="s">
        <v>156</v>
      </c>
      <c r="AU167" s="23" t="s">
        <v>87</v>
      </c>
      <c r="AY167" s="23" t="s">
        <v>154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23</v>
      </c>
      <c r="BK167" s="185">
        <f>ROUND(I167*H167,2)</f>
        <v>0</v>
      </c>
      <c r="BL167" s="23" t="s">
        <v>161</v>
      </c>
      <c r="BM167" s="23" t="s">
        <v>313</v>
      </c>
    </row>
    <row r="168" spans="2:65" s="11" customFormat="1">
      <c r="B168" s="186"/>
      <c r="D168" s="187" t="s">
        <v>163</v>
      </c>
      <c r="E168" s="188" t="s">
        <v>5</v>
      </c>
      <c r="F168" s="189" t="s">
        <v>314</v>
      </c>
      <c r="H168" s="190">
        <v>14.7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163</v>
      </c>
      <c r="AU168" s="195" t="s">
        <v>87</v>
      </c>
      <c r="AV168" s="11" t="s">
        <v>87</v>
      </c>
      <c r="AW168" s="11" t="s">
        <v>42</v>
      </c>
      <c r="AX168" s="11" t="s">
        <v>23</v>
      </c>
      <c r="AY168" s="195" t="s">
        <v>154</v>
      </c>
    </row>
    <row r="169" spans="2:65" s="1" customFormat="1" ht="25.5" customHeight="1">
      <c r="B169" s="173"/>
      <c r="C169" s="174" t="s">
        <v>315</v>
      </c>
      <c r="D169" s="174" t="s">
        <v>156</v>
      </c>
      <c r="E169" s="175" t="s">
        <v>316</v>
      </c>
      <c r="F169" s="176" t="s">
        <v>317</v>
      </c>
      <c r="G169" s="177" t="s">
        <v>159</v>
      </c>
      <c r="H169" s="178">
        <v>14.7</v>
      </c>
      <c r="I169" s="179"/>
      <c r="J169" s="180">
        <f>ROUND(I169*H169,2)</f>
        <v>0</v>
      </c>
      <c r="K169" s="176" t="s">
        <v>160</v>
      </c>
      <c r="L169" s="40"/>
      <c r="M169" s="181" t="s">
        <v>5</v>
      </c>
      <c r="N169" s="182" t="s">
        <v>49</v>
      </c>
      <c r="O169" s="41"/>
      <c r="P169" s="183">
        <f>O169*H169</f>
        <v>0</v>
      </c>
      <c r="Q169" s="183">
        <v>1.54E-2</v>
      </c>
      <c r="R169" s="183">
        <f>Q169*H169</f>
        <v>0.22638</v>
      </c>
      <c r="S169" s="183">
        <v>0</v>
      </c>
      <c r="T169" s="184">
        <f>S169*H169</f>
        <v>0</v>
      </c>
      <c r="AR169" s="23" t="s">
        <v>161</v>
      </c>
      <c r="AT169" s="23" t="s">
        <v>156</v>
      </c>
      <c r="AU169" s="23" t="s">
        <v>87</v>
      </c>
      <c r="AY169" s="23" t="s">
        <v>154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23</v>
      </c>
      <c r="BK169" s="185">
        <f>ROUND(I169*H169,2)</f>
        <v>0</v>
      </c>
      <c r="BL169" s="23" t="s">
        <v>161</v>
      </c>
      <c r="BM169" s="23" t="s">
        <v>318</v>
      </c>
    </row>
    <row r="170" spans="2:65" s="1" customFormat="1" ht="38.25" customHeight="1">
      <c r="B170" s="173"/>
      <c r="C170" s="174" t="s">
        <v>319</v>
      </c>
      <c r="D170" s="174" t="s">
        <v>156</v>
      </c>
      <c r="E170" s="175" t="s">
        <v>320</v>
      </c>
      <c r="F170" s="176" t="s">
        <v>321</v>
      </c>
      <c r="G170" s="177" t="s">
        <v>159</v>
      </c>
      <c r="H170" s="178">
        <v>98.944999999999993</v>
      </c>
      <c r="I170" s="179"/>
      <c r="J170" s="180">
        <f>ROUND(I170*H170,2)</f>
        <v>0</v>
      </c>
      <c r="K170" s="176" t="s">
        <v>160</v>
      </c>
      <c r="L170" s="40"/>
      <c r="M170" s="181" t="s">
        <v>5</v>
      </c>
      <c r="N170" s="182" t="s">
        <v>49</v>
      </c>
      <c r="O170" s="41"/>
      <c r="P170" s="183">
        <f>O170*H170</f>
        <v>0</v>
      </c>
      <c r="Q170" s="183">
        <v>1.8380000000000001E-2</v>
      </c>
      <c r="R170" s="183">
        <f>Q170*H170</f>
        <v>1.8186091</v>
      </c>
      <c r="S170" s="183">
        <v>0</v>
      </c>
      <c r="T170" s="184">
        <f>S170*H170</f>
        <v>0</v>
      </c>
      <c r="AR170" s="23" t="s">
        <v>161</v>
      </c>
      <c r="AT170" s="23" t="s">
        <v>156</v>
      </c>
      <c r="AU170" s="23" t="s">
        <v>87</v>
      </c>
      <c r="AY170" s="23" t="s">
        <v>154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23</v>
      </c>
      <c r="BK170" s="185">
        <f>ROUND(I170*H170,2)</f>
        <v>0</v>
      </c>
      <c r="BL170" s="23" t="s">
        <v>161</v>
      </c>
      <c r="BM170" s="23" t="s">
        <v>322</v>
      </c>
    </row>
    <row r="171" spans="2:65" s="11" customFormat="1">
      <c r="B171" s="186"/>
      <c r="D171" s="187" t="s">
        <v>163</v>
      </c>
      <c r="E171" s="188" t="s">
        <v>5</v>
      </c>
      <c r="F171" s="189" t="s">
        <v>323</v>
      </c>
      <c r="H171" s="190">
        <v>98.944999999999993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163</v>
      </c>
      <c r="AU171" s="195" t="s">
        <v>87</v>
      </c>
      <c r="AV171" s="11" t="s">
        <v>87</v>
      </c>
      <c r="AW171" s="11" t="s">
        <v>42</v>
      </c>
      <c r="AX171" s="11" t="s">
        <v>23</v>
      </c>
      <c r="AY171" s="195" t="s">
        <v>154</v>
      </c>
    </row>
    <row r="172" spans="2:65" s="1" customFormat="1" ht="16.5" customHeight="1">
      <c r="B172" s="173"/>
      <c r="C172" s="174" t="s">
        <v>324</v>
      </c>
      <c r="D172" s="174" t="s">
        <v>156</v>
      </c>
      <c r="E172" s="175" t="s">
        <v>325</v>
      </c>
      <c r="F172" s="176" t="s">
        <v>326</v>
      </c>
      <c r="G172" s="177" t="s">
        <v>159</v>
      </c>
      <c r="H172" s="178">
        <v>9.25</v>
      </c>
      <c r="I172" s="179"/>
      <c r="J172" s="180">
        <f>ROUND(I172*H172,2)</f>
        <v>0</v>
      </c>
      <c r="K172" s="176" t="s">
        <v>160</v>
      </c>
      <c r="L172" s="40"/>
      <c r="M172" s="181" t="s">
        <v>5</v>
      </c>
      <c r="N172" s="182" t="s">
        <v>49</v>
      </c>
      <c r="O172" s="41"/>
      <c r="P172" s="183">
        <f>O172*H172</f>
        <v>0</v>
      </c>
      <c r="Q172" s="183">
        <v>3.3579999999999999E-2</v>
      </c>
      <c r="R172" s="183">
        <f>Q172*H172</f>
        <v>0.31061499999999997</v>
      </c>
      <c r="S172" s="183">
        <v>0</v>
      </c>
      <c r="T172" s="184">
        <f>S172*H172</f>
        <v>0</v>
      </c>
      <c r="AR172" s="23" t="s">
        <v>161</v>
      </c>
      <c r="AT172" s="23" t="s">
        <v>156</v>
      </c>
      <c r="AU172" s="23" t="s">
        <v>87</v>
      </c>
      <c r="AY172" s="23" t="s">
        <v>154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23</v>
      </c>
      <c r="BK172" s="185">
        <f>ROUND(I172*H172,2)</f>
        <v>0</v>
      </c>
      <c r="BL172" s="23" t="s">
        <v>161</v>
      </c>
      <c r="BM172" s="23" t="s">
        <v>327</v>
      </c>
    </row>
    <row r="173" spans="2:65" s="1" customFormat="1" ht="38.25" customHeight="1">
      <c r="B173" s="173"/>
      <c r="C173" s="174" t="s">
        <v>328</v>
      </c>
      <c r="D173" s="174" t="s">
        <v>156</v>
      </c>
      <c r="E173" s="175" t="s">
        <v>329</v>
      </c>
      <c r="F173" s="176" t="s">
        <v>330</v>
      </c>
      <c r="G173" s="177" t="s">
        <v>159</v>
      </c>
      <c r="H173" s="178">
        <v>0</v>
      </c>
      <c r="I173" s="179"/>
      <c r="J173" s="180">
        <f>ROUND(I173*H173,2)</f>
        <v>0</v>
      </c>
      <c r="K173" s="176" t="s">
        <v>160</v>
      </c>
      <c r="L173" s="40"/>
      <c r="M173" s="181" t="s">
        <v>5</v>
      </c>
      <c r="N173" s="182" t="s">
        <v>49</v>
      </c>
      <c r="O173" s="41"/>
      <c r="P173" s="183">
        <f>O173*H173</f>
        <v>0</v>
      </c>
      <c r="Q173" s="183">
        <v>3.48E-3</v>
      </c>
      <c r="R173" s="183">
        <f>Q173*H173</f>
        <v>0</v>
      </c>
      <c r="S173" s="183">
        <v>0</v>
      </c>
      <c r="T173" s="184">
        <f>S173*H173</f>
        <v>0</v>
      </c>
      <c r="AR173" s="23" t="s">
        <v>161</v>
      </c>
      <c r="AT173" s="23" t="s">
        <v>156</v>
      </c>
      <c r="AU173" s="23" t="s">
        <v>87</v>
      </c>
      <c r="AY173" s="23" t="s">
        <v>154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23</v>
      </c>
      <c r="BK173" s="185">
        <f>ROUND(I173*H173,2)</f>
        <v>0</v>
      </c>
      <c r="BL173" s="23" t="s">
        <v>161</v>
      </c>
      <c r="BM173" s="23" t="s">
        <v>331</v>
      </c>
    </row>
    <row r="174" spans="2:65" s="1" customFormat="1" ht="38.25" customHeight="1">
      <c r="B174" s="173"/>
      <c r="C174" s="174" t="s">
        <v>332</v>
      </c>
      <c r="D174" s="174" t="s">
        <v>156</v>
      </c>
      <c r="E174" s="175" t="s">
        <v>333</v>
      </c>
      <c r="F174" s="176" t="s">
        <v>334</v>
      </c>
      <c r="G174" s="177" t="s">
        <v>159</v>
      </c>
      <c r="H174" s="178">
        <v>96</v>
      </c>
      <c r="I174" s="179"/>
      <c r="J174" s="180">
        <f>ROUND(I174*H174,2)</f>
        <v>0</v>
      </c>
      <c r="K174" s="176" t="s">
        <v>160</v>
      </c>
      <c r="L174" s="40"/>
      <c r="M174" s="181" t="s">
        <v>5</v>
      </c>
      <c r="N174" s="182" t="s">
        <v>49</v>
      </c>
      <c r="O174" s="41"/>
      <c r="P174" s="183">
        <f>O174*H174</f>
        <v>0</v>
      </c>
      <c r="Q174" s="183">
        <v>6.3E-3</v>
      </c>
      <c r="R174" s="183">
        <f>Q174*H174</f>
        <v>0.6048</v>
      </c>
      <c r="S174" s="183">
        <v>0</v>
      </c>
      <c r="T174" s="184">
        <f>S174*H174</f>
        <v>0</v>
      </c>
      <c r="AR174" s="23" t="s">
        <v>161</v>
      </c>
      <c r="AT174" s="23" t="s">
        <v>156</v>
      </c>
      <c r="AU174" s="23" t="s">
        <v>87</v>
      </c>
      <c r="AY174" s="23" t="s">
        <v>154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23</v>
      </c>
      <c r="BK174" s="185">
        <f>ROUND(I174*H174,2)</f>
        <v>0</v>
      </c>
      <c r="BL174" s="23" t="s">
        <v>161</v>
      </c>
      <c r="BM174" s="23" t="s">
        <v>335</v>
      </c>
    </row>
    <row r="175" spans="2:65" s="1" customFormat="1" ht="25.5" customHeight="1">
      <c r="B175" s="173"/>
      <c r="C175" s="174" t="s">
        <v>336</v>
      </c>
      <c r="D175" s="174" t="s">
        <v>156</v>
      </c>
      <c r="E175" s="175" t="s">
        <v>337</v>
      </c>
      <c r="F175" s="176" t="s">
        <v>338</v>
      </c>
      <c r="G175" s="177" t="s">
        <v>159</v>
      </c>
      <c r="H175" s="178">
        <v>163.49799999999999</v>
      </c>
      <c r="I175" s="179"/>
      <c r="J175" s="180">
        <f>ROUND(I175*H175,2)</f>
        <v>0</v>
      </c>
      <c r="K175" s="176" t="s">
        <v>160</v>
      </c>
      <c r="L175" s="40"/>
      <c r="M175" s="181" t="s">
        <v>5</v>
      </c>
      <c r="N175" s="182" t="s">
        <v>49</v>
      </c>
      <c r="O175" s="41"/>
      <c r="P175" s="183">
        <f>O175*H175</f>
        <v>0</v>
      </c>
      <c r="Q175" s="183">
        <v>4.8900000000000002E-3</v>
      </c>
      <c r="R175" s="183">
        <f>Q175*H175</f>
        <v>0.79950522000000002</v>
      </c>
      <c r="S175" s="183">
        <v>0</v>
      </c>
      <c r="T175" s="184">
        <f>S175*H175</f>
        <v>0</v>
      </c>
      <c r="AR175" s="23" t="s">
        <v>161</v>
      </c>
      <c r="AT175" s="23" t="s">
        <v>156</v>
      </c>
      <c r="AU175" s="23" t="s">
        <v>87</v>
      </c>
      <c r="AY175" s="23" t="s">
        <v>154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23</v>
      </c>
      <c r="BK175" s="185">
        <f>ROUND(I175*H175,2)</f>
        <v>0</v>
      </c>
      <c r="BL175" s="23" t="s">
        <v>161</v>
      </c>
      <c r="BM175" s="23" t="s">
        <v>339</v>
      </c>
    </row>
    <row r="176" spans="2:65" s="11" customFormat="1">
      <c r="B176" s="186"/>
      <c r="D176" s="187" t="s">
        <v>163</v>
      </c>
      <c r="E176" s="188" t="s">
        <v>5</v>
      </c>
      <c r="F176" s="189" t="s">
        <v>340</v>
      </c>
      <c r="H176" s="190">
        <v>163.49799999999999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163</v>
      </c>
      <c r="AU176" s="195" t="s">
        <v>87</v>
      </c>
      <c r="AV176" s="11" t="s">
        <v>87</v>
      </c>
      <c r="AW176" s="11" t="s">
        <v>42</v>
      </c>
      <c r="AX176" s="11" t="s">
        <v>23</v>
      </c>
      <c r="AY176" s="195" t="s">
        <v>154</v>
      </c>
    </row>
    <row r="177" spans="2:65" s="1" customFormat="1" ht="25.5" customHeight="1">
      <c r="B177" s="173"/>
      <c r="C177" s="174" t="s">
        <v>341</v>
      </c>
      <c r="D177" s="174" t="s">
        <v>156</v>
      </c>
      <c r="E177" s="175" t="s">
        <v>342</v>
      </c>
      <c r="F177" s="176" t="s">
        <v>343</v>
      </c>
      <c r="G177" s="177" t="s">
        <v>159</v>
      </c>
      <c r="H177" s="178">
        <v>77.05</v>
      </c>
      <c r="I177" s="179"/>
      <c r="J177" s="180">
        <f>ROUND(I177*H177,2)</f>
        <v>0</v>
      </c>
      <c r="K177" s="176" t="s">
        <v>160</v>
      </c>
      <c r="L177" s="40"/>
      <c r="M177" s="181" t="s">
        <v>5</v>
      </c>
      <c r="N177" s="182" t="s">
        <v>49</v>
      </c>
      <c r="O177" s="41"/>
      <c r="P177" s="183">
        <f>O177*H177</f>
        <v>0</v>
      </c>
      <c r="Q177" s="183">
        <v>8.2500000000000004E-3</v>
      </c>
      <c r="R177" s="183">
        <f>Q177*H177</f>
        <v>0.63566250000000002</v>
      </c>
      <c r="S177" s="183">
        <v>0</v>
      </c>
      <c r="T177" s="184">
        <f>S177*H177</f>
        <v>0</v>
      </c>
      <c r="AR177" s="23" t="s">
        <v>161</v>
      </c>
      <c r="AT177" s="23" t="s">
        <v>156</v>
      </c>
      <c r="AU177" s="23" t="s">
        <v>87</v>
      </c>
      <c r="AY177" s="23" t="s">
        <v>154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23</v>
      </c>
      <c r="BK177" s="185">
        <f>ROUND(I177*H177,2)</f>
        <v>0</v>
      </c>
      <c r="BL177" s="23" t="s">
        <v>161</v>
      </c>
      <c r="BM177" s="23" t="s">
        <v>344</v>
      </c>
    </row>
    <row r="178" spans="2:65" s="11" customFormat="1">
      <c r="B178" s="186"/>
      <c r="D178" s="187" t="s">
        <v>163</v>
      </c>
      <c r="E178" s="188" t="s">
        <v>5</v>
      </c>
      <c r="F178" s="189" t="s">
        <v>345</v>
      </c>
      <c r="H178" s="190">
        <v>77.05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95" t="s">
        <v>163</v>
      </c>
      <c r="AU178" s="195" t="s">
        <v>87</v>
      </c>
      <c r="AV178" s="11" t="s">
        <v>87</v>
      </c>
      <c r="AW178" s="11" t="s">
        <v>42</v>
      </c>
      <c r="AX178" s="11" t="s">
        <v>23</v>
      </c>
      <c r="AY178" s="195" t="s">
        <v>154</v>
      </c>
    </row>
    <row r="179" spans="2:65" s="1" customFormat="1" ht="25.5" customHeight="1">
      <c r="B179" s="173"/>
      <c r="C179" s="199" t="s">
        <v>346</v>
      </c>
      <c r="D179" s="199" t="s">
        <v>249</v>
      </c>
      <c r="E179" s="200" t="s">
        <v>347</v>
      </c>
      <c r="F179" s="201" t="s">
        <v>348</v>
      </c>
      <c r="G179" s="202" t="s">
        <v>159</v>
      </c>
      <c r="H179" s="203">
        <v>81.039000000000001</v>
      </c>
      <c r="I179" s="204"/>
      <c r="J179" s="205">
        <f>ROUND(I179*H179,2)</f>
        <v>0</v>
      </c>
      <c r="K179" s="201" t="s">
        <v>160</v>
      </c>
      <c r="L179" s="206"/>
      <c r="M179" s="207" t="s">
        <v>5</v>
      </c>
      <c r="N179" s="208" t="s">
        <v>49</v>
      </c>
      <c r="O179" s="41"/>
      <c r="P179" s="183">
        <f>O179*H179</f>
        <v>0</v>
      </c>
      <c r="Q179" s="183">
        <v>2.3999999999999998E-3</v>
      </c>
      <c r="R179" s="183">
        <f>Q179*H179</f>
        <v>0.19449359999999999</v>
      </c>
      <c r="S179" s="183">
        <v>0</v>
      </c>
      <c r="T179" s="184">
        <f>S179*H179</f>
        <v>0</v>
      </c>
      <c r="AR179" s="23" t="s">
        <v>192</v>
      </c>
      <c r="AT179" s="23" t="s">
        <v>249</v>
      </c>
      <c r="AU179" s="23" t="s">
        <v>87</v>
      </c>
      <c r="AY179" s="23" t="s">
        <v>154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23</v>
      </c>
      <c r="BK179" s="185">
        <f>ROUND(I179*H179,2)</f>
        <v>0</v>
      </c>
      <c r="BL179" s="23" t="s">
        <v>161</v>
      </c>
      <c r="BM179" s="23" t="s">
        <v>349</v>
      </c>
    </row>
    <row r="180" spans="2:65" s="1" customFormat="1" ht="27">
      <c r="B180" s="40"/>
      <c r="D180" s="196" t="s">
        <v>306</v>
      </c>
      <c r="F180" s="209" t="s">
        <v>350</v>
      </c>
      <c r="I180" s="210"/>
      <c r="L180" s="40"/>
      <c r="M180" s="211"/>
      <c r="N180" s="41"/>
      <c r="O180" s="41"/>
      <c r="P180" s="41"/>
      <c r="Q180" s="41"/>
      <c r="R180" s="41"/>
      <c r="S180" s="41"/>
      <c r="T180" s="69"/>
      <c r="AT180" s="23" t="s">
        <v>306</v>
      </c>
      <c r="AU180" s="23" t="s">
        <v>87</v>
      </c>
    </row>
    <row r="181" spans="2:65" s="11" customFormat="1">
      <c r="B181" s="186"/>
      <c r="D181" s="196" t="s">
        <v>163</v>
      </c>
      <c r="E181" s="195" t="s">
        <v>5</v>
      </c>
      <c r="F181" s="197" t="s">
        <v>351</v>
      </c>
      <c r="H181" s="198">
        <v>79.45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163</v>
      </c>
      <c r="AU181" s="195" t="s">
        <v>87</v>
      </c>
      <c r="AV181" s="11" t="s">
        <v>87</v>
      </c>
      <c r="AW181" s="11" t="s">
        <v>42</v>
      </c>
      <c r="AX181" s="11" t="s">
        <v>23</v>
      </c>
      <c r="AY181" s="195" t="s">
        <v>154</v>
      </c>
    </row>
    <row r="182" spans="2:65" s="11" customFormat="1">
      <c r="B182" s="186"/>
      <c r="D182" s="187" t="s">
        <v>163</v>
      </c>
      <c r="F182" s="189" t="s">
        <v>352</v>
      </c>
      <c r="H182" s="190">
        <v>81.039000000000001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163</v>
      </c>
      <c r="AU182" s="195" t="s">
        <v>87</v>
      </c>
      <c r="AV182" s="11" t="s">
        <v>87</v>
      </c>
      <c r="AW182" s="11" t="s">
        <v>6</v>
      </c>
      <c r="AX182" s="11" t="s">
        <v>23</v>
      </c>
      <c r="AY182" s="195" t="s">
        <v>154</v>
      </c>
    </row>
    <row r="183" spans="2:65" s="1" customFormat="1" ht="25.5" customHeight="1">
      <c r="B183" s="173"/>
      <c r="C183" s="174" t="s">
        <v>353</v>
      </c>
      <c r="D183" s="174" t="s">
        <v>156</v>
      </c>
      <c r="E183" s="175" t="s">
        <v>354</v>
      </c>
      <c r="F183" s="176" t="s">
        <v>355</v>
      </c>
      <c r="G183" s="177" t="s">
        <v>159</v>
      </c>
      <c r="H183" s="178">
        <v>96.233000000000004</v>
      </c>
      <c r="I183" s="179"/>
      <c r="J183" s="180">
        <f>ROUND(I183*H183,2)</f>
        <v>0</v>
      </c>
      <c r="K183" s="176" t="s">
        <v>160</v>
      </c>
      <c r="L183" s="40"/>
      <c r="M183" s="181" t="s">
        <v>5</v>
      </c>
      <c r="N183" s="182" t="s">
        <v>49</v>
      </c>
      <c r="O183" s="41"/>
      <c r="P183" s="183">
        <f>O183*H183</f>
        <v>0</v>
      </c>
      <c r="Q183" s="183">
        <v>8.5000000000000006E-3</v>
      </c>
      <c r="R183" s="183">
        <f>Q183*H183</f>
        <v>0.81798050000000011</v>
      </c>
      <c r="S183" s="183">
        <v>0</v>
      </c>
      <c r="T183" s="184">
        <f>S183*H183</f>
        <v>0</v>
      </c>
      <c r="AR183" s="23" t="s">
        <v>161</v>
      </c>
      <c r="AT183" s="23" t="s">
        <v>156</v>
      </c>
      <c r="AU183" s="23" t="s">
        <v>87</v>
      </c>
      <c r="AY183" s="23" t="s">
        <v>154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23</v>
      </c>
      <c r="BK183" s="185">
        <f>ROUND(I183*H183,2)</f>
        <v>0</v>
      </c>
      <c r="BL183" s="23" t="s">
        <v>161</v>
      </c>
      <c r="BM183" s="23" t="s">
        <v>356</v>
      </c>
    </row>
    <row r="184" spans="2:65" s="11" customFormat="1">
      <c r="B184" s="186"/>
      <c r="D184" s="187" t="s">
        <v>163</v>
      </c>
      <c r="E184" s="188" t="s">
        <v>5</v>
      </c>
      <c r="F184" s="189" t="s">
        <v>357</v>
      </c>
      <c r="H184" s="190">
        <v>96.233000000000004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5" t="s">
        <v>163</v>
      </c>
      <c r="AU184" s="195" t="s">
        <v>87</v>
      </c>
      <c r="AV184" s="11" t="s">
        <v>87</v>
      </c>
      <c r="AW184" s="11" t="s">
        <v>42</v>
      </c>
      <c r="AX184" s="11" t="s">
        <v>23</v>
      </c>
      <c r="AY184" s="195" t="s">
        <v>154</v>
      </c>
    </row>
    <row r="185" spans="2:65" s="1" customFormat="1" ht="16.5" customHeight="1">
      <c r="B185" s="173"/>
      <c r="C185" s="199" t="s">
        <v>358</v>
      </c>
      <c r="D185" s="199" t="s">
        <v>249</v>
      </c>
      <c r="E185" s="200" t="s">
        <v>359</v>
      </c>
      <c r="F185" s="201" t="s">
        <v>360</v>
      </c>
      <c r="G185" s="202" t="s">
        <v>159</v>
      </c>
      <c r="H185" s="203">
        <v>98.158000000000001</v>
      </c>
      <c r="I185" s="204"/>
      <c r="J185" s="205">
        <f>ROUND(I185*H185,2)</f>
        <v>0</v>
      </c>
      <c r="K185" s="201" t="s">
        <v>160</v>
      </c>
      <c r="L185" s="206"/>
      <c r="M185" s="207" t="s">
        <v>5</v>
      </c>
      <c r="N185" s="208" t="s">
        <v>49</v>
      </c>
      <c r="O185" s="41"/>
      <c r="P185" s="183">
        <f>O185*H185</f>
        <v>0</v>
      </c>
      <c r="Q185" s="183">
        <v>3.2200000000000002E-3</v>
      </c>
      <c r="R185" s="183">
        <f>Q185*H185</f>
        <v>0.31606876</v>
      </c>
      <c r="S185" s="183">
        <v>0</v>
      </c>
      <c r="T185" s="184">
        <f>S185*H185</f>
        <v>0</v>
      </c>
      <c r="AR185" s="23" t="s">
        <v>192</v>
      </c>
      <c r="AT185" s="23" t="s">
        <v>249</v>
      </c>
      <c r="AU185" s="23" t="s">
        <v>87</v>
      </c>
      <c r="AY185" s="23" t="s">
        <v>154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23</v>
      </c>
      <c r="BK185" s="185">
        <f>ROUND(I185*H185,2)</f>
        <v>0</v>
      </c>
      <c r="BL185" s="23" t="s">
        <v>161</v>
      </c>
      <c r="BM185" s="23" t="s">
        <v>361</v>
      </c>
    </row>
    <row r="186" spans="2:65" s="1" customFormat="1" ht="27">
      <c r="B186" s="40"/>
      <c r="D186" s="196" t="s">
        <v>306</v>
      </c>
      <c r="F186" s="209" t="s">
        <v>350</v>
      </c>
      <c r="I186" s="210"/>
      <c r="L186" s="40"/>
      <c r="M186" s="211"/>
      <c r="N186" s="41"/>
      <c r="O186" s="41"/>
      <c r="P186" s="41"/>
      <c r="Q186" s="41"/>
      <c r="R186" s="41"/>
      <c r="S186" s="41"/>
      <c r="T186" s="69"/>
      <c r="AT186" s="23" t="s">
        <v>306</v>
      </c>
      <c r="AU186" s="23" t="s">
        <v>87</v>
      </c>
    </row>
    <row r="187" spans="2:65" s="11" customFormat="1">
      <c r="B187" s="186"/>
      <c r="D187" s="187" t="s">
        <v>163</v>
      </c>
      <c r="F187" s="189" t="s">
        <v>362</v>
      </c>
      <c r="H187" s="190">
        <v>98.158000000000001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163</v>
      </c>
      <c r="AU187" s="195" t="s">
        <v>87</v>
      </c>
      <c r="AV187" s="11" t="s">
        <v>87</v>
      </c>
      <c r="AW187" s="11" t="s">
        <v>6</v>
      </c>
      <c r="AX187" s="11" t="s">
        <v>23</v>
      </c>
      <c r="AY187" s="195" t="s">
        <v>154</v>
      </c>
    </row>
    <row r="188" spans="2:65" s="1" customFormat="1" ht="38.25" customHeight="1">
      <c r="B188" s="173"/>
      <c r="C188" s="174" t="s">
        <v>363</v>
      </c>
      <c r="D188" s="174" t="s">
        <v>156</v>
      </c>
      <c r="E188" s="175" t="s">
        <v>364</v>
      </c>
      <c r="F188" s="176" t="s">
        <v>365</v>
      </c>
      <c r="G188" s="177" t="s">
        <v>366</v>
      </c>
      <c r="H188" s="178">
        <v>12</v>
      </c>
      <c r="I188" s="179"/>
      <c r="J188" s="180">
        <f>ROUND(I188*H188,2)</f>
        <v>0</v>
      </c>
      <c r="K188" s="176" t="s">
        <v>160</v>
      </c>
      <c r="L188" s="40"/>
      <c r="M188" s="181" t="s">
        <v>5</v>
      </c>
      <c r="N188" s="182" t="s">
        <v>49</v>
      </c>
      <c r="O188" s="41"/>
      <c r="P188" s="183">
        <f>O188*H188</f>
        <v>0</v>
      </c>
      <c r="Q188" s="183">
        <v>1.6800000000000001E-3</v>
      </c>
      <c r="R188" s="183">
        <f>Q188*H188</f>
        <v>2.0160000000000001E-2</v>
      </c>
      <c r="S188" s="183">
        <v>0</v>
      </c>
      <c r="T188" s="184">
        <f>S188*H188</f>
        <v>0</v>
      </c>
      <c r="AR188" s="23" t="s">
        <v>161</v>
      </c>
      <c r="AT188" s="23" t="s">
        <v>156</v>
      </c>
      <c r="AU188" s="23" t="s">
        <v>87</v>
      </c>
      <c r="AY188" s="23" t="s">
        <v>154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23</v>
      </c>
      <c r="BK188" s="185">
        <f>ROUND(I188*H188,2)</f>
        <v>0</v>
      </c>
      <c r="BL188" s="23" t="s">
        <v>161</v>
      </c>
      <c r="BM188" s="23" t="s">
        <v>367</v>
      </c>
    </row>
    <row r="189" spans="2:65" s="1" customFormat="1" ht="25.5" customHeight="1">
      <c r="B189" s="173"/>
      <c r="C189" s="174" t="s">
        <v>368</v>
      </c>
      <c r="D189" s="174" t="s">
        <v>156</v>
      </c>
      <c r="E189" s="175" t="s">
        <v>369</v>
      </c>
      <c r="F189" s="176" t="s">
        <v>370</v>
      </c>
      <c r="G189" s="177" t="s">
        <v>366</v>
      </c>
      <c r="H189" s="178">
        <v>58.5</v>
      </c>
      <c r="I189" s="179"/>
      <c r="J189" s="180">
        <f>ROUND(I189*H189,2)</f>
        <v>0</v>
      </c>
      <c r="K189" s="176" t="s">
        <v>160</v>
      </c>
      <c r="L189" s="40"/>
      <c r="M189" s="181" t="s">
        <v>5</v>
      </c>
      <c r="N189" s="182" t="s">
        <v>49</v>
      </c>
      <c r="O189" s="41"/>
      <c r="P189" s="183">
        <f>O189*H189</f>
        <v>0</v>
      </c>
      <c r="Q189" s="183">
        <v>6.0000000000000002E-5</v>
      </c>
      <c r="R189" s="183">
        <f>Q189*H189</f>
        <v>3.5100000000000001E-3</v>
      </c>
      <c r="S189" s="183">
        <v>0</v>
      </c>
      <c r="T189" s="184">
        <f>S189*H189</f>
        <v>0</v>
      </c>
      <c r="AR189" s="23" t="s">
        <v>161</v>
      </c>
      <c r="AT189" s="23" t="s">
        <v>156</v>
      </c>
      <c r="AU189" s="23" t="s">
        <v>87</v>
      </c>
      <c r="AY189" s="23" t="s">
        <v>154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23</v>
      </c>
      <c r="BK189" s="185">
        <f>ROUND(I189*H189,2)</f>
        <v>0</v>
      </c>
      <c r="BL189" s="23" t="s">
        <v>161</v>
      </c>
      <c r="BM189" s="23" t="s">
        <v>371</v>
      </c>
    </row>
    <row r="190" spans="2:65" s="11" customFormat="1">
      <c r="B190" s="186"/>
      <c r="D190" s="187" t="s">
        <v>163</v>
      </c>
      <c r="E190" s="188" t="s">
        <v>5</v>
      </c>
      <c r="F190" s="189" t="s">
        <v>372</v>
      </c>
      <c r="H190" s="190">
        <v>58.5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163</v>
      </c>
      <c r="AU190" s="195" t="s">
        <v>87</v>
      </c>
      <c r="AV190" s="11" t="s">
        <v>87</v>
      </c>
      <c r="AW190" s="11" t="s">
        <v>42</v>
      </c>
      <c r="AX190" s="11" t="s">
        <v>23</v>
      </c>
      <c r="AY190" s="195" t="s">
        <v>154</v>
      </c>
    </row>
    <row r="191" spans="2:65" s="1" customFormat="1" ht="16.5" customHeight="1">
      <c r="B191" s="173"/>
      <c r="C191" s="199" t="s">
        <v>373</v>
      </c>
      <c r="D191" s="199" t="s">
        <v>249</v>
      </c>
      <c r="E191" s="200" t="s">
        <v>374</v>
      </c>
      <c r="F191" s="201" t="s">
        <v>375</v>
      </c>
      <c r="G191" s="202" t="s">
        <v>366</v>
      </c>
      <c r="H191" s="203">
        <v>61.424999999999997</v>
      </c>
      <c r="I191" s="204"/>
      <c r="J191" s="205">
        <f>ROUND(I191*H191,2)</f>
        <v>0</v>
      </c>
      <c r="K191" s="201" t="s">
        <v>160</v>
      </c>
      <c r="L191" s="206"/>
      <c r="M191" s="207" t="s">
        <v>5</v>
      </c>
      <c r="N191" s="208" t="s">
        <v>49</v>
      </c>
      <c r="O191" s="41"/>
      <c r="P191" s="183">
        <f>O191*H191</f>
        <v>0</v>
      </c>
      <c r="Q191" s="183">
        <v>5.0000000000000001E-4</v>
      </c>
      <c r="R191" s="183">
        <f>Q191*H191</f>
        <v>3.07125E-2</v>
      </c>
      <c r="S191" s="183">
        <v>0</v>
      </c>
      <c r="T191" s="184">
        <f>S191*H191</f>
        <v>0</v>
      </c>
      <c r="AR191" s="23" t="s">
        <v>192</v>
      </c>
      <c r="AT191" s="23" t="s">
        <v>249</v>
      </c>
      <c r="AU191" s="23" t="s">
        <v>87</v>
      </c>
      <c r="AY191" s="23" t="s">
        <v>154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23</v>
      </c>
      <c r="BK191" s="185">
        <f>ROUND(I191*H191,2)</f>
        <v>0</v>
      </c>
      <c r="BL191" s="23" t="s">
        <v>161</v>
      </c>
      <c r="BM191" s="23" t="s">
        <v>376</v>
      </c>
    </row>
    <row r="192" spans="2:65" s="11" customFormat="1">
      <c r="B192" s="186"/>
      <c r="D192" s="187" t="s">
        <v>163</v>
      </c>
      <c r="F192" s="189" t="s">
        <v>377</v>
      </c>
      <c r="H192" s="190">
        <v>61.424999999999997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163</v>
      </c>
      <c r="AU192" s="195" t="s">
        <v>87</v>
      </c>
      <c r="AV192" s="11" t="s">
        <v>87</v>
      </c>
      <c r="AW192" s="11" t="s">
        <v>6</v>
      </c>
      <c r="AX192" s="11" t="s">
        <v>23</v>
      </c>
      <c r="AY192" s="195" t="s">
        <v>154</v>
      </c>
    </row>
    <row r="193" spans="2:65" s="1" customFormat="1" ht="25.5" customHeight="1">
      <c r="B193" s="173"/>
      <c r="C193" s="174" t="s">
        <v>378</v>
      </c>
      <c r="D193" s="174" t="s">
        <v>156</v>
      </c>
      <c r="E193" s="175" t="s">
        <v>379</v>
      </c>
      <c r="F193" s="176" t="s">
        <v>380</v>
      </c>
      <c r="G193" s="177" t="s">
        <v>366</v>
      </c>
      <c r="H193" s="178">
        <v>28.3</v>
      </c>
      <c r="I193" s="179"/>
      <c r="J193" s="180">
        <f>ROUND(I193*H193,2)</f>
        <v>0</v>
      </c>
      <c r="K193" s="176" t="s">
        <v>160</v>
      </c>
      <c r="L193" s="40"/>
      <c r="M193" s="181" t="s">
        <v>5</v>
      </c>
      <c r="N193" s="182" t="s">
        <v>49</v>
      </c>
      <c r="O193" s="41"/>
      <c r="P193" s="183">
        <f>O193*H193</f>
        <v>0</v>
      </c>
      <c r="Q193" s="183">
        <v>2.5000000000000001E-4</v>
      </c>
      <c r="R193" s="183">
        <f>Q193*H193</f>
        <v>7.0750000000000006E-3</v>
      </c>
      <c r="S193" s="183">
        <v>0</v>
      </c>
      <c r="T193" s="184">
        <f>S193*H193</f>
        <v>0</v>
      </c>
      <c r="AR193" s="23" t="s">
        <v>161</v>
      </c>
      <c r="AT193" s="23" t="s">
        <v>156</v>
      </c>
      <c r="AU193" s="23" t="s">
        <v>87</v>
      </c>
      <c r="AY193" s="23" t="s">
        <v>154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23</v>
      </c>
      <c r="BK193" s="185">
        <f>ROUND(I193*H193,2)</f>
        <v>0</v>
      </c>
      <c r="BL193" s="23" t="s">
        <v>161</v>
      </c>
      <c r="BM193" s="23" t="s">
        <v>381</v>
      </c>
    </row>
    <row r="194" spans="2:65" s="11" customFormat="1">
      <c r="B194" s="186"/>
      <c r="D194" s="187" t="s">
        <v>163</v>
      </c>
      <c r="E194" s="188" t="s">
        <v>5</v>
      </c>
      <c r="F194" s="189" t="s">
        <v>382</v>
      </c>
      <c r="H194" s="190">
        <v>28.3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163</v>
      </c>
      <c r="AU194" s="195" t="s">
        <v>87</v>
      </c>
      <c r="AV194" s="11" t="s">
        <v>87</v>
      </c>
      <c r="AW194" s="11" t="s">
        <v>42</v>
      </c>
      <c r="AX194" s="11" t="s">
        <v>23</v>
      </c>
      <c r="AY194" s="195" t="s">
        <v>154</v>
      </c>
    </row>
    <row r="195" spans="2:65" s="1" customFormat="1" ht="16.5" customHeight="1">
      <c r="B195" s="173"/>
      <c r="C195" s="199" t="s">
        <v>383</v>
      </c>
      <c r="D195" s="199" t="s">
        <v>249</v>
      </c>
      <c r="E195" s="200" t="s">
        <v>384</v>
      </c>
      <c r="F195" s="201" t="s">
        <v>385</v>
      </c>
      <c r="G195" s="202" t="s">
        <v>366</v>
      </c>
      <c r="H195" s="203">
        <v>29.715</v>
      </c>
      <c r="I195" s="204"/>
      <c r="J195" s="205">
        <f>ROUND(I195*H195,2)</f>
        <v>0</v>
      </c>
      <c r="K195" s="201" t="s">
        <v>160</v>
      </c>
      <c r="L195" s="206"/>
      <c r="M195" s="207" t="s">
        <v>5</v>
      </c>
      <c r="N195" s="208" t="s">
        <v>49</v>
      </c>
      <c r="O195" s="41"/>
      <c r="P195" s="183">
        <f>O195*H195</f>
        <v>0</v>
      </c>
      <c r="Q195" s="183">
        <v>3.0000000000000001E-5</v>
      </c>
      <c r="R195" s="183">
        <f>Q195*H195</f>
        <v>8.9145000000000001E-4</v>
      </c>
      <c r="S195" s="183">
        <v>0</v>
      </c>
      <c r="T195" s="184">
        <f>S195*H195</f>
        <v>0</v>
      </c>
      <c r="AR195" s="23" t="s">
        <v>192</v>
      </c>
      <c r="AT195" s="23" t="s">
        <v>249</v>
      </c>
      <c r="AU195" s="23" t="s">
        <v>87</v>
      </c>
      <c r="AY195" s="23" t="s">
        <v>154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23</v>
      </c>
      <c r="BK195" s="185">
        <f>ROUND(I195*H195,2)</f>
        <v>0</v>
      </c>
      <c r="BL195" s="23" t="s">
        <v>161</v>
      </c>
      <c r="BM195" s="23" t="s">
        <v>386</v>
      </c>
    </row>
    <row r="196" spans="2:65" s="11" customFormat="1">
      <c r="B196" s="186"/>
      <c r="D196" s="187" t="s">
        <v>163</v>
      </c>
      <c r="F196" s="189" t="s">
        <v>387</v>
      </c>
      <c r="H196" s="190">
        <v>29.715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163</v>
      </c>
      <c r="AU196" s="195" t="s">
        <v>87</v>
      </c>
      <c r="AV196" s="11" t="s">
        <v>87</v>
      </c>
      <c r="AW196" s="11" t="s">
        <v>6</v>
      </c>
      <c r="AX196" s="11" t="s">
        <v>23</v>
      </c>
      <c r="AY196" s="195" t="s">
        <v>154</v>
      </c>
    </row>
    <row r="197" spans="2:65" s="1" customFormat="1" ht="16.5" customHeight="1">
      <c r="B197" s="173"/>
      <c r="C197" s="199" t="s">
        <v>388</v>
      </c>
      <c r="D197" s="199" t="s">
        <v>249</v>
      </c>
      <c r="E197" s="200" t="s">
        <v>389</v>
      </c>
      <c r="F197" s="201" t="s">
        <v>390</v>
      </c>
      <c r="G197" s="202" t="s">
        <v>366</v>
      </c>
      <c r="H197" s="203">
        <v>6.3</v>
      </c>
      <c r="I197" s="204"/>
      <c r="J197" s="205">
        <f>ROUND(I197*H197,2)</f>
        <v>0</v>
      </c>
      <c r="K197" s="201" t="s">
        <v>160</v>
      </c>
      <c r="L197" s="206"/>
      <c r="M197" s="207" t="s">
        <v>5</v>
      </c>
      <c r="N197" s="208" t="s">
        <v>49</v>
      </c>
      <c r="O197" s="41"/>
      <c r="P197" s="183">
        <f>O197*H197</f>
        <v>0</v>
      </c>
      <c r="Q197" s="183">
        <v>3.0000000000000001E-5</v>
      </c>
      <c r="R197" s="183">
        <f>Q197*H197</f>
        <v>1.8899999999999999E-4</v>
      </c>
      <c r="S197" s="183">
        <v>0</v>
      </c>
      <c r="T197" s="184">
        <f>S197*H197</f>
        <v>0</v>
      </c>
      <c r="AR197" s="23" t="s">
        <v>192</v>
      </c>
      <c r="AT197" s="23" t="s">
        <v>249</v>
      </c>
      <c r="AU197" s="23" t="s">
        <v>87</v>
      </c>
      <c r="AY197" s="23" t="s">
        <v>154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23</v>
      </c>
      <c r="BK197" s="185">
        <f>ROUND(I197*H197,2)</f>
        <v>0</v>
      </c>
      <c r="BL197" s="23" t="s">
        <v>161</v>
      </c>
      <c r="BM197" s="23" t="s">
        <v>391</v>
      </c>
    </row>
    <row r="198" spans="2:65" s="1" customFormat="1" ht="27">
      <c r="B198" s="40"/>
      <c r="D198" s="196" t="s">
        <v>306</v>
      </c>
      <c r="F198" s="209" t="s">
        <v>392</v>
      </c>
      <c r="I198" s="210"/>
      <c r="L198" s="40"/>
      <c r="M198" s="211"/>
      <c r="N198" s="41"/>
      <c r="O198" s="41"/>
      <c r="P198" s="41"/>
      <c r="Q198" s="41"/>
      <c r="R198" s="41"/>
      <c r="S198" s="41"/>
      <c r="T198" s="69"/>
      <c r="AT198" s="23" t="s">
        <v>306</v>
      </c>
      <c r="AU198" s="23" t="s">
        <v>87</v>
      </c>
    </row>
    <row r="199" spans="2:65" s="11" customFormat="1">
      <c r="B199" s="186"/>
      <c r="D199" s="187" t="s">
        <v>163</v>
      </c>
      <c r="F199" s="189" t="s">
        <v>393</v>
      </c>
      <c r="H199" s="190">
        <v>6.3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95" t="s">
        <v>163</v>
      </c>
      <c r="AU199" s="195" t="s">
        <v>87</v>
      </c>
      <c r="AV199" s="11" t="s">
        <v>87</v>
      </c>
      <c r="AW199" s="11" t="s">
        <v>6</v>
      </c>
      <c r="AX199" s="11" t="s">
        <v>23</v>
      </c>
      <c r="AY199" s="195" t="s">
        <v>154</v>
      </c>
    </row>
    <row r="200" spans="2:65" s="1" customFormat="1" ht="16.5" customHeight="1">
      <c r="B200" s="173"/>
      <c r="C200" s="174" t="s">
        <v>394</v>
      </c>
      <c r="D200" s="174" t="s">
        <v>156</v>
      </c>
      <c r="E200" s="175" t="s">
        <v>395</v>
      </c>
      <c r="F200" s="176" t="s">
        <v>396</v>
      </c>
      <c r="G200" s="177" t="s">
        <v>159</v>
      </c>
      <c r="H200" s="178">
        <v>67.275000000000006</v>
      </c>
      <c r="I200" s="179"/>
      <c r="J200" s="180">
        <f>ROUND(I200*H200,2)</f>
        <v>0</v>
      </c>
      <c r="K200" s="176" t="s">
        <v>5</v>
      </c>
      <c r="L200" s="40"/>
      <c r="M200" s="181" t="s">
        <v>5</v>
      </c>
      <c r="N200" s="182" t="s">
        <v>49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161</v>
      </c>
      <c r="AT200" s="23" t="s">
        <v>156</v>
      </c>
      <c r="AU200" s="23" t="s">
        <v>87</v>
      </c>
      <c r="AY200" s="23" t="s">
        <v>154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23</v>
      </c>
      <c r="BK200" s="185">
        <f>ROUND(I200*H200,2)</f>
        <v>0</v>
      </c>
      <c r="BL200" s="23" t="s">
        <v>161</v>
      </c>
      <c r="BM200" s="23" t="s">
        <v>397</v>
      </c>
    </row>
    <row r="201" spans="2:65" s="1" customFormat="1" ht="38.25" customHeight="1">
      <c r="B201" s="173"/>
      <c r="C201" s="174" t="s">
        <v>398</v>
      </c>
      <c r="D201" s="174" t="s">
        <v>156</v>
      </c>
      <c r="E201" s="175" t="s">
        <v>399</v>
      </c>
      <c r="F201" s="176" t="s">
        <v>400</v>
      </c>
      <c r="G201" s="177" t="s">
        <v>159</v>
      </c>
      <c r="H201" s="178">
        <v>96.222999999999999</v>
      </c>
      <c r="I201" s="179"/>
      <c r="J201" s="180">
        <f>ROUND(I201*H201,2)</f>
        <v>0</v>
      </c>
      <c r="K201" s="176" t="s">
        <v>160</v>
      </c>
      <c r="L201" s="40"/>
      <c r="M201" s="181" t="s">
        <v>5</v>
      </c>
      <c r="N201" s="182" t="s">
        <v>49</v>
      </c>
      <c r="O201" s="41"/>
      <c r="P201" s="183">
        <f>O201*H201</f>
        <v>0</v>
      </c>
      <c r="Q201" s="183">
        <v>3.48E-3</v>
      </c>
      <c r="R201" s="183">
        <f>Q201*H201</f>
        <v>0.33485604000000002</v>
      </c>
      <c r="S201" s="183">
        <v>0</v>
      </c>
      <c r="T201" s="184">
        <f>S201*H201</f>
        <v>0</v>
      </c>
      <c r="AR201" s="23" t="s">
        <v>161</v>
      </c>
      <c r="AT201" s="23" t="s">
        <v>156</v>
      </c>
      <c r="AU201" s="23" t="s">
        <v>87</v>
      </c>
      <c r="AY201" s="23" t="s">
        <v>154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23</v>
      </c>
      <c r="BK201" s="185">
        <f>ROUND(I201*H201,2)</f>
        <v>0</v>
      </c>
      <c r="BL201" s="23" t="s">
        <v>161</v>
      </c>
      <c r="BM201" s="23" t="s">
        <v>401</v>
      </c>
    </row>
    <row r="202" spans="2:65" s="1" customFormat="1" ht="25.5" customHeight="1">
      <c r="B202" s="173"/>
      <c r="C202" s="174" t="s">
        <v>402</v>
      </c>
      <c r="D202" s="174" t="s">
        <v>156</v>
      </c>
      <c r="E202" s="175" t="s">
        <v>403</v>
      </c>
      <c r="F202" s="176" t="s">
        <v>404</v>
      </c>
      <c r="G202" s="177" t="s">
        <v>159</v>
      </c>
      <c r="H202" s="178">
        <v>8</v>
      </c>
      <c r="I202" s="179"/>
      <c r="J202" s="180">
        <f>ROUND(I202*H202,2)</f>
        <v>0</v>
      </c>
      <c r="K202" s="176" t="s">
        <v>160</v>
      </c>
      <c r="L202" s="40"/>
      <c r="M202" s="181" t="s">
        <v>5</v>
      </c>
      <c r="N202" s="182" t="s">
        <v>49</v>
      </c>
      <c r="O202" s="41"/>
      <c r="P202" s="183">
        <f>O202*H202</f>
        <v>0</v>
      </c>
      <c r="Q202" s="183">
        <v>1.2E-4</v>
      </c>
      <c r="R202" s="183">
        <f>Q202*H202</f>
        <v>9.6000000000000002E-4</v>
      </c>
      <c r="S202" s="183">
        <v>0</v>
      </c>
      <c r="T202" s="184">
        <f>S202*H202</f>
        <v>0</v>
      </c>
      <c r="AR202" s="23" t="s">
        <v>161</v>
      </c>
      <c r="AT202" s="23" t="s">
        <v>156</v>
      </c>
      <c r="AU202" s="23" t="s">
        <v>87</v>
      </c>
      <c r="AY202" s="23" t="s">
        <v>154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23</v>
      </c>
      <c r="BK202" s="185">
        <f>ROUND(I202*H202,2)</f>
        <v>0</v>
      </c>
      <c r="BL202" s="23" t="s">
        <v>161</v>
      </c>
      <c r="BM202" s="23" t="s">
        <v>405</v>
      </c>
    </row>
    <row r="203" spans="2:65" s="1" customFormat="1" ht="25.5" customHeight="1">
      <c r="B203" s="173"/>
      <c r="C203" s="174" t="s">
        <v>406</v>
      </c>
      <c r="D203" s="174" t="s">
        <v>156</v>
      </c>
      <c r="E203" s="175" t="s">
        <v>407</v>
      </c>
      <c r="F203" s="176" t="s">
        <v>408</v>
      </c>
      <c r="G203" s="177" t="s">
        <v>167</v>
      </c>
      <c r="H203" s="178">
        <v>0.9</v>
      </c>
      <c r="I203" s="179"/>
      <c r="J203" s="180">
        <f>ROUND(I203*H203,2)</f>
        <v>0</v>
      </c>
      <c r="K203" s="176" t="s">
        <v>160</v>
      </c>
      <c r="L203" s="40"/>
      <c r="M203" s="181" t="s">
        <v>5</v>
      </c>
      <c r="N203" s="182" t="s">
        <v>49</v>
      </c>
      <c r="O203" s="41"/>
      <c r="P203" s="183">
        <f>O203*H203</f>
        <v>0</v>
      </c>
      <c r="Q203" s="183">
        <v>2.45329</v>
      </c>
      <c r="R203" s="183">
        <f>Q203*H203</f>
        <v>2.2079610000000001</v>
      </c>
      <c r="S203" s="183">
        <v>0</v>
      </c>
      <c r="T203" s="184">
        <f>S203*H203</f>
        <v>0</v>
      </c>
      <c r="AR203" s="23" t="s">
        <v>161</v>
      </c>
      <c r="AT203" s="23" t="s">
        <v>156</v>
      </c>
      <c r="AU203" s="23" t="s">
        <v>87</v>
      </c>
      <c r="AY203" s="23" t="s">
        <v>154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23</v>
      </c>
      <c r="BK203" s="185">
        <f>ROUND(I203*H203,2)</f>
        <v>0</v>
      </c>
      <c r="BL203" s="23" t="s">
        <v>161</v>
      </c>
      <c r="BM203" s="23" t="s">
        <v>409</v>
      </c>
    </row>
    <row r="204" spans="2:65" s="11" customFormat="1">
      <c r="B204" s="186"/>
      <c r="D204" s="187" t="s">
        <v>163</v>
      </c>
      <c r="E204" s="188" t="s">
        <v>5</v>
      </c>
      <c r="F204" s="189" t="s">
        <v>410</v>
      </c>
      <c r="H204" s="190">
        <v>0.9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5" t="s">
        <v>163</v>
      </c>
      <c r="AU204" s="195" t="s">
        <v>87</v>
      </c>
      <c r="AV204" s="11" t="s">
        <v>87</v>
      </c>
      <c r="AW204" s="11" t="s">
        <v>42</v>
      </c>
      <c r="AX204" s="11" t="s">
        <v>23</v>
      </c>
      <c r="AY204" s="195" t="s">
        <v>154</v>
      </c>
    </row>
    <row r="205" spans="2:65" s="1" customFormat="1" ht="25.5" customHeight="1">
      <c r="B205" s="173"/>
      <c r="C205" s="174" t="s">
        <v>411</v>
      </c>
      <c r="D205" s="174" t="s">
        <v>156</v>
      </c>
      <c r="E205" s="175" t="s">
        <v>407</v>
      </c>
      <c r="F205" s="176" t="s">
        <v>408</v>
      </c>
      <c r="G205" s="177" t="s">
        <v>167</v>
      </c>
      <c r="H205" s="178">
        <v>93.24</v>
      </c>
      <c r="I205" s="179"/>
      <c r="J205" s="180">
        <f>ROUND(I205*H205,2)</f>
        <v>0</v>
      </c>
      <c r="K205" s="176" t="s">
        <v>160</v>
      </c>
      <c r="L205" s="40"/>
      <c r="M205" s="181" t="s">
        <v>5</v>
      </c>
      <c r="N205" s="182" t="s">
        <v>49</v>
      </c>
      <c r="O205" s="41"/>
      <c r="P205" s="183">
        <f>O205*H205</f>
        <v>0</v>
      </c>
      <c r="Q205" s="183">
        <v>2.45329</v>
      </c>
      <c r="R205" s="183">
        <f>Q205*H205</f>
        <v>228.74475959999998</v>
      </c>
      <c r="S205" s="183">
        <v>0</v>
      </c>
      <c r="T205" s="184">
        <f>S205*H205</f>
        <v>0</v>
      </c>
      <c r="AR205" s="23" t="s">
        <v>161</v>
      </c>
      <c r="AT205" s="23" t="s">
        <v>156</v>
      </c>
      <c r="AU205" s="23" t="s">
        <v>87</v>
      </c>
      <c r="AY205" s="23" t="s">
        <v>154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23</v>
      </c>
      <c r="BK205" s="185">
        <f>ROUND(I205*H205,2)</f>
        <v>0</v>
      </c>
      <c r="BL205" s="23" t="s">
        <v>161</v>
      </c>
      <c r="BM205" s="23" t="s">
        <v>412</v>
      </c>
    </row>
    <row r="206" spans="2:65" s="11" customFormat="1">
      <c r="B206" s="186"/>
      <c r="D206" s="187" t="s">
        <v>163</v>
      </c>
      <c r="E206" s="188" t="s">
        <v>5</v>
      </c>
      <c r="F206" s="189" t="s">
        <v>413</v>
      </c>
      <c r="H206" s="190">
        <v>93.24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95" t="s">
        <v>163</v>
      </c>
      <c r="AU206" s="195" t="s">
        <v>87</v>
      </c>
      <c r="AV206" s="11" t="s">
        <v>87</v>
      </c>
      <c r="AW206" s="11" t="s">
        <v>42</v>
      </c>
      <c r="AX206" s="11" t="s">
        <v>23</v>
      </c>
      <c r="AY206" s="195" t="s">
        <v>154</v>
      </c>
    </row>
    <row r="207" spans="2:65" s="1" customFormat="1" ht="25.5" customHeight="1">
      <c r="B207" s="173"/>
      <c r="C207" s="174" t="s">
        <v>414</v>
      </c>
      <c r="D207" s="174" t="s">
        <v>156</v>
      </c>
      <c r="E207" s="175" t="s">
        <v>415</v>
      </c>
      <c r="F207" s="176" t="s">
        <v>416</v>
      </c>
      <c r="G207" s="177" t="s">
        <v>167</v>
      </c>
      <c r="H207" s="178">
        <v>0.12</v>
      </c>
      <c r="I207" s="179"/>
      <c r="J207" s="180">
        <f>ROUND(I207*H207,2)</f>
        <v>0</v>
      </c>
      <c r="K207" s="176" t="s">
        <v>160</v>
      </c>
      <c r="L207" s="40"/>
      <c r="M207" s="181" t="s">
        <v>5</v>
      </c>
      <c r="N207" s="182" t="s">
        <v>49</v>
      </c>
      <c r="O207" s="41"/>
      <c r="P207" s="183">
        <f>O207*H207</f>
        <v>0</v>
      </c>
      <c r="Q207" s="183">
        <v>2.2563399999999998</v>
      </c>
      <c r="R207" s="183">
        <f>Q207*H207</f>
        <v>0.27076079999999997</v>
      </c>
      <c r="S207" s="183">
        <v>0</v>
      </c>
      <c r="T207" s="184">
        <f>S207*H207</f>
        <v>0</v>
      </c>
      <c r="AR207" s="23" t="s">
        <v>161</v>
      </c>
      <c r="AT207" s="23" t="s">
        <v>156</v>
      </c>
      <c r="AU207" s="23" t="s">
        <v>87</v>
      </c>
      <c r="AY207" s="23" t="s">
        <v>154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23</v>
      </c>
      <c r="BK207" s="185">
        <f>ROUND(I207*H207,2)</f>
        <v>0</v>
      </c>
      <c r="BL207" s="23" t="s">
        <v>161</v>
      </c>
      <c r="BM207" s="23" t="s">
        <v>417</v>
      </c>
    </row>
    <row r="208" spans="2:65" s="11" customFormat="1">
      <c r="B208" s="186"/>
      <c r="D208" s="187" t="s">
        <v>163</v>
      </c>
      <c r="E208" s="188" t="s">
        <v>5</v>
      </c>
      <c r="F208" s="189" t="s">
        <v>418</v>
      </c>
      <c r="H208" s="190">
        <v>0.12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163</v>
      </c>
      <c r="AU208" s="195" t="s">
        <v>87</v>
      </c>
      <c r="AV208" s="11" t="s">
        <v>87</v>
      </c>
      <c r="AW208" s="11" t="s">
        <v>42</v>
      </c>
      <c r="AX208" s="11" t="s">
        <v>23</v>
      </c>
      <c r="AY208" s="195" t="s">
        <v>154</v>
      </c>
    </row>
    <row r="209" spans="2:65" s="1" customFormat="1" ht="25.5" customHeight="1">
      <c r="B209" s="173"/>
      <c r="C209" s="174" t="s">
        <v>419</v>
      </c>
      <c r="D209" s="174" t="s">
        <v>156</v>
      </c>
      <c r="E209" s="175" t="s">
        <v>420</v>
      </c>
      <c r="F209" s="176" t="s">
        <v>421</v>
      </c>
      <c r="G209" s="177" t="s">
        <v>167</v>
      </c>
      <c r="H209" s="178">
        <v>0.9</v>
      </c>
      <c r="I209" s="179"/>
      <c r="J209" s="180">
        <f>ROUND(I209*H209,2)</f>
        <v>0</v>
      </c>
      <c r="K209" s="176" t="s">
        <v>160</v>
      </c>
      <c r="L209" s="40"/>
      <c r="M209" s="181" t="s">
        <v>5</v>
      </c>
      <c r="N209" s="182" t="s">
        <v>49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161</v>
      </c>
      <c r="AT209" s="23" t="s">
        <v>156</v>
      </c>
      <c r="AU209" s="23" t="s">
        <v>87</v>
      </c>
      <c r="AY209" s="23" t="s">
        <v>154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23</v>
      </c>
      <c r="BK209" s="185">
        <f>ROUND(I209*H209,2)</f>
        <v>0</v>
      </c>
      <c r="BL209" s="23" t="s">
        <v>161</v>
      </c>
      <c r="BM209" s="23" t="s">
        <v>422</v>
      </c>
    </row>
    <row r="210" spans="2:65" s="1" customFormat="1" ht="38.25" customHeight="1">
      <c r="B210" s="173"/>
      <c r="C210" s="174" t="s">
        <v>423</v>
      </c>
      <c r="D210" s="174" t="s">
        <v>156</v>
      </c>
      <c r="E210" s="175" t="s">
        <v>424</v>
      </c>
      <c r="F210" s="176" t="s">
        <v>425</v>
      </c>
      <c r="G210" s="177" t="s">
        <v>167</v>
      </c>
      <c r="H210" s="178">
        <v>93.24</v>
      </c>
      <c r="I210" s="179"/>
      <c r="J210" s="180">
        <f>ROUND(I210*H210,2)</f>
        <v>0</v>
      </c>
      <c r="K210" s="176" t="s">
        <v>160</v>
      </c>
      <c r="L210" s="40"/>
      <c r="M210" s="181" t="s">
        <v>5</v>
      </c>
      <c r="N210" s="182" t="s">
        <v>49</v>
      </c>
      <c r="O210" s="41"/>
      <c r="P210" s="183">
        <f>O210*H210</f>
        <v>0</v>
      </c>
      <c r="Q210" s="183">
        <v>0.01</v>
      </c>
      <c r="R210" s="183">
        <f>Q210*H210</f>
        <v>0.93240000000000001</v>
      </c>
      <c r="S210" s="183">
        <v>0</v>
      </c>
      <c r="T210" s="184">
        <f>S210*H210</f>
        <v>0</v>
      </c>
      <c r="AR210" s="23" t="s">
        <v>161</v>
      </c>
      <c r="AT210" s="23" t="s">
        <v>156</v>
      </c>
      <c r="AU210" s="23" t="s">
        <v>87</v>
      </c>
      <c r="AY210" s="23" t="s">
        <v>154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23</v>
      </c>
      <c r="BK210" s="185">
        <f>ROUND(I210*H210,2)</f>
        <v>0</v>
      </c>
      <c r="BL210" s="23" t="s">
        <v>161</v>
      </c>
      <c r="BM210" s="23" t="s">
        <v>426</v>
      </c>
    </row>
    <row r="211" spans="2:65" s="1" customFormat="1" ht="38.25" customHeight="1">
      <c r="B211" s="173"/>
      <c r="C211" s="174" t="s">
        <v>427</v>
      </c>
      <c r="D211" s="174" t="s">
        <v>156</v>
      </c>
      <c r="E211" s="175" t="s">
        <v>428</v>
      </c>
      <c r="F211" s="176" t="s">
        <v>429</v>
      </c>
      <c r="G211" s="177" t="s">
        <v>167</v>
      </c>
      <c r="H211" s="178">
        <v>93.24</v>
      </c>
      <c r="I211" s="179"/>
      <c r="J211" s="180">
        <f>ROUND(I211*H211,2)</f>
        <v>0</v>
      </c>
      <c r="K211" s="176" t="s">
        <v>160</v>
      </c>
      <c r="L211" s="40"/>
      <c r="M211" s="181" t="s">
        <v>5</v>
      </c>
      <c r="N211" s="182" t="s">
        <v>49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161</v>
      </c>
      <c r="AT211" s="23" t="s">
        <v>156</v>
      </c>
      <c r="AU211" s="23" t="s">
        <v>87</v>
      </c>
      <c r="AY211" s="23" t="s">
        <v>154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23</v>
      </c>
      <c r="BK211" s="185">
        <f>ROUND(I211*H211,2)</f>
        <v>0</v>
      </c>
      <c r="BL211" s="23" t="s">
        <v>161</v>
      </c>
      <c r="BM211" s="23" t="s">
        <v>430</v>
      </c>
    </row>
    <row r="212" spans="2:65" s="1" customFormat="1" ht="16.5" customHeight="1">
      <c r="B212" s="173"/>
      <c r="C212" s="174" t="s">
        <v>431</v>
      </c>
      <c r="D212" s="174" t="s">
        <v>156</v>
      </c>
      <c r="E212" s="175" t="s">
        <v>432</v>
      </c>
      <c r="F212" s="176" t="s">
        <v>433</v>
      </c>
      <c r="G212" s="177" t="s">
        <v>271</v>
      </c>
      <c r="H212" s="178">
        <v>4.742</v>
      </c>
      <c r="I212" s="179"/>
      <c r="J212" s="180">
        <f>ROUND(I212*H212,2)</f>
        <v>0</v>
      </c>
      <c r="K212" s="176" t="s">
        <v>160</v>
      </c>
      <c r="L212" s="40"/>
      <c r="M212" s="181" t="s">
        <v>5</v>
      </c>
      <c r="N212" s="182" t="s">
        <v>49</v>
      </c>
      <c r="O212" s="41"/>
      <c r="P212" s="183">
        <f>O212*H212</f>
        <v>0</v>
      </c>
      <c r="Q212" s="183">
        <v>1.0530600000000001</v>
      </c>
      <c r="R212" s="183">
        <f>Q212*H212</f>
        <v>4.9936105200000007</v>
      </c>
      <c r="S212" s="183">
        <v>0</v>
      </c>
      <c r="T212" s="184">
        <f>S212*H212</f>
        <v>0</v>
      </c>
      <c r="AR212" s="23" t="s">
        <v>161</v>
      </c>
      <c r="AT212" s="23" t="s">
        <v>156</v>
      </c>
      <c r="AU212" s="23" t="s">
        <v>87</v>
      </c>
      <c r="AY212" s="23" t="s">
        <v>154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23</v>
      </c>
      <c r="BK212" s="185">
        <f>ROUND(I212*H212,2)</f>
        <v>0</v>
      </c>
      <c r="BL212" s="23" t="s">
        <v>161</v>
      </c>
      <c r="BM212" s="23" t="s">
        <v>434</v>
      </c>
    </row>
    <row r="213" spans="2:65" s="11" customFormat="1">
      <c r="B213" s="186"/>
      <c r="D213" s="187" t="s">
        <v>163</v>
      </c>
      <c r="E213" s="188" t="s">
        <v>5</v>
      </c>
      <c r="F213" s="189" t="s">
        <v>435</v>
      </c>
      <c r="H213" s="190">
        <v>4.742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163</v>
      </c>
      <c r="AU213" s="195" t="s">
        <v>87</v>
      </c>
      <c r="AV213" s="11" t="s">
        <v>87</v>
      </c>
      <c r="AW213" s="11" t="s">
        <v>42</v>
      </c>
      <c r="AX213" s="11" t="s">
        <v>23</v>
      </c>
      <c r="AY213" s="195" t="s">
        <v>154</v>
      </c>
    </row>
    <row r="214" spans="2:65" s="1" customFormat="1" ht="16.5" customHeight="1">
      <c r="B214" s="173"/>
      <c r="C214" s="174" t="s">
        <v>436</v>
      </c>
      <c r="D214" s="174" t="s">
        <v>156</v>
      </c>
      <c r="E214" s="175" t="s">
        <v>437</v>
      </c>
      <c r="F214" s="176" t="s">
        <v>438</v>
      </c>
      <c r="G214" s="177" t="s">
        <v>159</v>
      </c>
      <c r="H214" s="178">
        <v>62.6</v>
      </c>
      <c r="I214" s="179"/>
      <c r="J214" s="180">
        <f>ROUND(I214*H214,2)</f>
        <v>0</v>
      </c>
      <c r="K214" s="176" t="s">
        <v>5</v>
      </c>
      <c r="L214" s="40"/>
      <c r="M214" s="181" t="s">
        <v>5</v>
      </c>
      <c r="N214" s="182" t="s">
        <v>49</v>
      </c>
      <c r="O214" s="41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23" t="s">
        <v>161</v>
      </c>
      <c r="AT214" s="23" t="s">
        <v>156</v>
      </c>
      <c r="AU214" s="23" t="s">
        <v>87</v>
      </c>
      <c r="AY214" s="23" t="s">
        <v>154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23</v>
      </c>
      <c r="BK214" s="185">
        <f>ROUND(I214*H214,2)</f>
        <v>0</v>
      </c>
      <c r="BL214" s="23" t="s">
        <v>161</v>
      </c>
      <c r="BM214" s="23" t="s">
        <v>439</v>
      </c>
    </row>
    <row r="215" spans="2:65" s="1" customFormat="1" ht="25.5" customHeight="1">
      <c r="B215" s="173"/>
      <c r="C215" s="174" t="s">
        <v>440</v>
      </c>
      <c r="D215" s="174" t="s">
        <v>156</v>
      </c>
      <c r="E215" s="175" t="s">
        <v>441</v>
      </c>
      <c r="F215" s="176" t="s">
        <v>442</v>
      </c>
      <c r="G215" s="177" t="s">
        <v>159</v>
      </c>
      <c r="H215" s="178">
        <v>62.6</v>
      </c>
      <c r="I215" s="179"/>
      <c r="J215" s="180">
        <f>ROUND(I215*H215,2)</f>
        <v>0</v>
      </c>
      <c r="K215" s="176" t="s">
        <v>160</v>
      </c>
      <c r="L215" s="40"/>
      <c r="M215" s="181" t="s">
        <v>5</v>
      </c>
      <c r="N215" s="182" t="s">
        <v>49</v>
      </c>
      <c r="O215" s="41"/>
      <c r="P215" s="183">
        <f>O215*H215</f>
        <v>0</v>
      </c>
      <c r="Q215" s="183">
        <v>9.4500000000000001E-2</v>
      </c>
      <c r="R215" s="183">
        <f>Q215*H215</f>
        <v>5.9157000000000002</v>
      </c>
      <c r="S215" s="183">
        <v>0</v>
      </c>
      <c r="T215" s="184">
        <f>S215*H215</f>
        <v>0</v>
      </c>
      <c r="AR215" s="23" t="s">
        <v>161</v>
      </c>
      <c r="AT215" s="23" t="s">
        <v>156</v>
      </c>
      <c r="AU215" s="23" t="s">
        <v>87</v>
      </c>
      <c r="AY215" s="23" t="s">
        <v>154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3" t="s">
        <v>23</v>
      </c>
      <c r="BK215" s="185">
        <f>ROUND(I215*H215,2)</f>
        <v>0</v>
      </c>
      <c r="BL215" s="23" t="s">
        <v>161</v>
      </c>
      <c r="BM215" s="23" t="s">
        <v>443</v>
      </c>
    </row>
    <row r="216" spans="2:65" s="1" customFormat="1" ht="25.5" customHeight="1">
      <c r="B216" s="173"/>
      <c r="C216" s="174" t="s">
        <v>444</v>
      </c>
      <c r="D216" s="174" t="s">
        <v>156</v>
      </c>
      <c r="E216" s="175" t="s">
        <v>445</v>
      </c>
      <c r="F216" s="176" t="s">
        <v>446</v>
      </c>
      <c r="G216" s="177" t="s">
        <v>159</v>
      </c>
      <c r="H216" s="178">
        <v>9.3000000000000007</v>
      </c>
      <c r="I216" s="179"/>
      <c r="J216" s="180">
        <f>ROUND(I216*H216,2)</f>
        <v>0</v>
      </c>
      <c r="K216" s="176" t="s">
        <v>160</v>
      </c>
      <c r="L216" s="40"/>
      <c r="M216" s="181" t="s">
        <v>5</v>
      </c>
      <c r="N216" s="182" t="s">
        <v>49</v>
      </c>
      <c r="O216" s="41"/>
      <c r="P216" s="183">
        <f>O216*H216</f>
        <v>0</v>
      </c>
      <c r="Q216" s="183">
        <v>0.105</v>
      </c>
      <c r="R216" s="183">
        <f>Q216*H216</f>
        <v>0.97650000000000003</v>
      </c>
      <c r="S216" s="183">
        <v>0</v>
      </c>
      <c r="T216" s="184">
        <f>S216*H216</f>
        <v>0</v>
      </c>
      <c r="AR216" s="23" t="s">
        <v>161</v>
      </c>
      <c r="AT216" s="23" t="s">
        <v>156</v>
      </c>
      <c r="AU216" s="23" t="s">
        <v>87</v>
      </c>
      <c r="AY216" s="23" t="s">
        <v>154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23</v>
      </c>
      <c r="BK216" s="185">
        <f>ROUND(I216*H216,2)</f>
        <v>0</v>
      </c>
      <c r="BL216" s="23" t="s">
        <v>161</v>
      </c>
      <c r="BM216" s="23" t="s">
        <v>447</v>
      </c>
    </row>
    <row r="217" spans="2:65" s="11" customFormat="1">
      <c r="B217" s="186"/>
      <c r="D217" s="187" t="s">
        <v>163</v>
      </c>
      <c r="E217" s="188" t="s">
        <v>5</v>
      </c>
      <c r="F217" s="189" t="s">
        <v>448</v>
      </c>
      <c r="H217" s="190">
        <v>9.3000000000000007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163</v>
      </c>
      <c r="AU217" s="195" t="s">
        <v>87</v>
      </c>
      <c r="AV217" s="11" t="s">
        <v>87</v>
      </c>
      <c r="AW217" s="11" t="s">
        <v>42</v>
      </c>
      <c r="AX217" s="11" t="s">
        <v>23</v>
      </c>
      <c r="AY217" s="195" t="s">
        <v>154</v>
      </c>
    </row>
    <row r="218" spans="2:65" s="1" customFormat="1" ht="25.5" customHeight="1">
      <c r="B218" s="173"/>
      <c r="C218" s="174" t="s">
        <v>449</v>
      </c>
      <c r="D218" s="174" t="s">
        <v>156</v>
      </c>
      <c r="E218" s="175" t="s">
        <v>450</v>
      </c>
      <c r="F218" s="176" t="s">
        <v>451</v>
      </c>
      <c r="G218" s="177" t="s">
        <v>159</v>
      </c>
      <c r="H218" s="178">
        <v>48.4</v>
      </c>
      <c r="I218" s="179"/>
      <c r="J218" s="180">
        <f>ROUND(I218*H218,2)</f>
        <v>0</v>
      </c>
      <c r="K218" s="176" t="s">
        <v>160</v>
      </c>
      <c r="L218" s="40"/>
      <c r="M218" s="181" t="s">
        <v>5</v>
      </c>
      <c r="N218" s="182" t="s">
        <v>49</v>
      </c>
      <c r="O218" s="41"/>
      <c r="P218" s="183">
        <f>O218*H218</f>
        <v>0</v>
      </c>
      <c r="Q218" s="183">
        <v>0.34562999999999999</v>
      </c>
      <c r="R218" s="183">
        <f>Q218*H218</f>
        <v>16.728491999999999</v>
      </c>
      <c r="S218" s="183">
        <v>0</v>
      </c>
      <c r="T218" s="184">
        <f>S218*H218</f>
        <v>0</v>
      </c>
      <c r="AR218" s="23" t="s">
        <v>161</v>
      </c>
      <c r="AT218" s="23" t="s">
        <v>156</v>
      </c>
      <c r="AU218" s="23" t="s">
        <v>87</v>
      </c>
      <c r="AY218" s="23" t="s">
        <v>154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23</v>
      </c>
      <c r="BK218" s="185">
        <f>ROUND(I218*H218,2)</f>
        <v>0</v>
      </c>
      <c r="BL218" s="23" t="s">
        <v>161</v>
      </c>
      <c r="BM218" s="23" t="s">
        <v>452</v>
      </c>
    </row>
    <row r="219" spans="2:65" s="11" customFormat="1">
      <c r="B219" s="186"/>
      <c r="D219" s="187" t="s">
        <v>163</v>
      </c>
      <c r="E219" s="188" t="s">
        <v>5</v>
      </c>
      <c r="F219" s="189" t="s">
        <v>453</v>
      </c>
      <c r="H219" s="190">
        <v>48.4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163</v>
      </c>
      <c r="AU219" s="195" t="s">
        <v>87</v>
      </c>
      <c r="AV219" s="11" t="s">
        <v>87</v>
      </c>
      <c r="AW219" s="11" t="s">
        <v>42</v>
      </c>
      <c r="AX219" s="11" t="s">
        <v>23</v>
      </c>
      <c r="AY219" s="195" t="s">
        <v>154</v>
      </c>
    </row>
    <row r="220" spans="2:65" s="1" customFormat="1" ht="25.5" customHeight="1">
      <c r="B220" s="173"/>
      <c r="C220" s="174" t="s">
        <v>454</v>
      </c>
      <c r="D220" s="174" t="s">
        <v>156</v>
      </c>
      <c r="E220" s="175" t="s">
        <v>455</v>
      </c>
      <c r="F220" s="176" t="s">
        <v>456</v>
      </c>
      <c r="G220" s="177" t="s">
        <v>233</v>
      </c>
      <c r="H220" s="178">
        <v>2</v>
      </c>
      <c r="I220" s="179"/>
      <c r="J220" s="180">
        <f t="shared" ref="J220:J225" si="0">ROUND(I220*H220,2)</f>
        <v>0</v>
      </c>
      <c r="K220" s="176" t="s">
        <v>160</v>
      </c>
      <c r="L220" s="40"/>
      <c r="M220" s="181" t="s">
        <v>5</v>
      </c>
      <c r="N220" s="182" t="s">
        <v>49</v>
      </c>
      <c r="O220" s="41"/>
      <c r="P220" s="183">
        <f t="shared" ref="P220:P225" si="1">O220*H220</f>
        <v>0</v>
      </c>
      <c r="Q220" s="183">
        <v>4.3299999999999998E-2</v>
      </c>
      <c r="R220" s="183">
        <f t="shared" ref="R220:R225" si="2">Q220*H220</f>
        <v>8.6599999999999996E-2</v>
      </c>
      <c r="S220" s="183">
        <v>0</v>
      </c>
      <c r="T220" s="184">
        <f t="shared" ref="T220:T225" si="3">S220*H220</f>
        <v>0</v>
      </c>
      <c r="AR220" s="23" t="s">
        <v>161</v>
      </c>
      <c r="AT220" s="23" t="s">
        <v>156</v>
      </c>
      <c r="AU220" s="23" t="s">
        <v>87</v>
      </c>
      <c r="AY220" s="23" t="s">
        <v>154</v>
      </c>
      <c r="BE220" s="185">
        <f t="shared" ref="BE220:BE225" si="4">IF(N220="základní",J220,0)</f>
        <v>0</v>
      </c>
      <c r="BF220" s="185">
        <f t="shared" ref="BF220:BF225" si="5">IF(N220="snížená",J220,0)</f>
        <v>0</v>
      </c>
      <c r="BG220" s="185">
        <f t="shared" ref="BG220:BG225" si="6">IF(N220="zákl. přenesená",J220,0)</f>
        <v>0</v>
      </c>
      <c r="BH220" s="185">
        <f t="shared" ref="BH220:BH225" si="7">IF(N220="sníž. přenesená",J220,0)</f>
        <v>0</v>
      </c>
      <c r="BI220" s="185">
        <f t="shared" ref="BI220:BI225" si="8">IF(N220="nulová",J220,0)</f>
        <v>0</v>
      </c>
      <c r="BJ220" s="23" t="s">
        <v>23</v>
      </c>
      <c r="BK220" s="185">
        <f t="shared" ref="BK220:BK225" si="9">ROUND(I220*H220,2)</f>
        <v>0</v>
      </c>
      <c r="BL220" s="23" t="s">
        <v>161</v>
      </c>
      <c r="BM220" s="23" t="s">
        <v>457</v>
      </c>
    </row>
    <row r="221" spans="2:65" s="1" customFormat="1" ht="16.5" customHeight="1">
      <c r="B221" s="173"/>
      <c r="C221" s="199" t="s">
        <v>458</v>
      </c>
      <c r="D221" s="199" t="s">
        <v>249</v>
      </c>
      <c r="E221" s="200" t="s">
        <v>459</v>
      </c>
      <c r="F221" s="201" t="s">
        <v>460</v>
      </c>
      <c r="G221" s="202" t="s">
        <v>233</v>
      </c>
      <c r="H221" s="203">
        <v>2</v>
      </c>
      <c r="I221" s="204"/>
      <c r="J221" s="205">
        <f t="shared" si="0"/>
        <v>0</v>
      </c>
      <c r="K221" s="201" t="s">
        <v>5</v>
      </c>
      <c r="L221" s="206"/>
      <c r="M221" s="207" t="s">
        <v>5</v>
      </c>
      <c r="N221" s="208" t="s">
        <v>49</v>
      </c>
      <c r="O221" s="41"/>
      <c r="P221" s="183">
        <f t="shared" si="1"/>
        <v>0</v>
      </c>
      <c r="Q221" s="183">
        <v>0</v>
      </c>
      <c r="R221" s="183">
        <f t="shared" si="2"/>
        <v>0</v>
      </c>
      <c r="S221" s="183">
        <v>0</v>
      </c>
      <c r="T221" s="184">
        <f t="shared" si="3"/>
        <v>0</v>
      </c>
      <c r="AR221" s="23" t="s">
        <v>192</v>
      </c>
      <c r="AT221" s="23" t="s">
        <v>249</v>
      </c>
      <c r="AU221" s="23" t="s">
        <v>87</v>
      </c>
      <c r="AY221" s="23" t="s">
        <v>154</v>
      </c>
      <c r="BE221" s="185">
        <f t="shared" si="4"/>
        <v>0</v>
      </c>
      <c r="BF221" s="185">
        <f t="shared" si="5"/>
        <v>0</v>
      </c>
      <c r="BG221" s="185">
        <f t="shared" si="6"/>
        <v>0</v>
      </c>
      <c r="BH221" s="185">
        <f t="shared" si="7"/>
        <v>0</v>
      </c>
      <c r="BI221" s="185">
        <f t="shared" si="8"/>
        <v>0</v>
      </c>
      <c r="BJ221" s="23" t="s">
        <v>23</v>
      </c>
      <c r="BK221" s="185">
        <f t="shared" si="9"/>
        <v>0</v>
      </c>
      <c r="BL221" s="23" t="s">
        <v>161</v>
      </c>
      <c r="BM221" s="23" t="s">
        <v>461</v>
      </c>
    </row>
    <row r="222" spans="2:65" s="1" customFormat="1" ht="25.5" customHeight="1">
      <c r="B222" s="173"/>
      <c r="C222" s="174" t="s">
        <v>462</v>
      </c>
      <c r="D222" s="174" t="s">
        <v>156</v>
      </c>
      <c r="E222" s="175" t="s">
        <v>463</v>
      </c>
      <c r="F222" s="176" t="s">
        <v>464</v>
      </c>
      <c r="G222" s="177" t="s">
        <v>233</v>
      </c>
      <c r="H222" s="178">
        <v>2</v>
      </c>
      <c r="I222" s="179"/>
      <c r="J222" s="180">
        <f t="shared" si="0"/>
        <v>0</v>
      </c>
      <c r="K222" s="176" t="s">
        <v>160</v>
      </c>
      <c r="L222" s="40"/>
      <c r="M222" s="181" t="s">
        <v>5</v>
      </c>
      <c r="N222" s="182" t="s">
        <v>49</v>
      </c>
      <c r="O222" s="41"/>
      <c r="P222" s="183">
        <f t="shared" si="1"/>
        <v>0</v>
      </c>
      <c r="Q222" s="183">
        <v>1.6979999999999999E-2</v>
      </c>
      <c r="R222" s="183">
        <f t="shared" si="2"/>
        <v>3.3959999999999997E-2</v>
      </c>
      <c r="S222" s="183">
        <v>0</v>
      </c>
      <c r="T222" s="184">
        <f t="shared" si="3"/>
        <v>0</v>
      </c>
      <c r="AR222" s="23" t="s">
        <v>161</v>
      </c>
      <c r="AT222" s="23" t="s">
        <v>156</v>
      </c>
      <c r="AU222" s="23" t="s">
        <v>87</v>
      </c>
      <c r="AY222" s="23" t="s">
        <v>154</v>
      </c>
      <c r="BE222" s="185">
        <f t="shared" si="4"/>
        <v>0</v>
      </c>
      <c r="BF222" s="185">
        <f t="shared" si="5"/>
        <v>0</v>
      </c>
      <c r="BG222" s="185">
        <f t="shared" si="6"/>
        <v>0</v>
      </c>
      <c r="BH222" s="185">
        <f t="shared" si="7"/>
        <v>0</v>
      </c>
      <c r="BI222" s="185">
        <f t="shared" si="8"/>
        <v>0</v>
      </c>
      <c r="BJ222" s="23" t="s">
        <v>23</v>
      </c>
      <c r="BK222" s="185">
        <f t="shared" si="9"/>
        <v>0</v>
      </c>
      <c r="BL222" s="23" t="s">
        <v>161</v>
      </c>
      <c r="BM222" s="23" t="s">
        <v>465</v>
      </c>
    </row>
    <row r="223" spans="2:65" s="1" customFormat="1" ht="16.5" customHeight="1">
      <c r="B223" s="173"/>
      <c r="C223" s="199" t="s">
        <v>466</v>
      </c>
      <c r="D223" s="199" t="s">
        <v>249</v>
      </c>
      <c r="E223" s="200" t="s">
        <v>467</v>
      </c>
      <c r="F223" s="201" t="s">
        <v>468</v>
      </c>
      <c r="G223" s="202" t="s">
        <v>233</v>
      </c>
      <c r="H223" s="203">
        <v>1</v>
      </c>
      <c r="I223" s="204"/>
      <c r="J223" s="205">
        <f t="shared" si="0"/>
        <v>0</v>
      </c>
      <c r="K223" s="201" t="s">
        <v>160</v>
      </c>
      <c r="L223" s="206"/>
      <c r="M223" s="207" t="s">
        <v>5</v>
      </c>
      <c r="N223" s="208" t="s">
        <v>49</v>
      </c>
      <c r="O223" s="41"/>
      <c r="P223" s="183">
        <f t="shared" si="1"/>
        <v>0</v>
      </c>
      <c r="Q223" s="183">
        <v>1.23E-2</v>
      </c>
      <c r="R223" s="183">
        <f t="shared" si="2"/>
        <v>1.23E-2</v>
      </c>
      <c r="S223" s="183">
        <v>0</v>
      </c>
      <c r="T223" s="184">
        <f t="shared" si="3"/>
        <v>0</v>
      </c>
      <c r="AR223" s="23" t="s">
        <v>192</v>
      </c>
      <c r="AT223" s="23" t="s">
        <v>249</v>
      </c>
      <c r="AU223" s="23" t="s">
        <v>87</v>
      </c>
      <c r="AY223" s="23" t="s">
        <v>154</v>
      </c>
      <c r="BE223" s="185">
        <f t="shared" si="4"/>
        <v>0</v>
      </c>
      <c r="BF223" s="185">
        <f t="shared" si="5"/>
        <v>0</v>
      </c>
      <c r="BG223" s="185">
        <f t="shared" si="6"/>
        <v>0</v>
      </c>
      <c r="BH223" s="185">
        <f t="shared" si="7"/>
        <v>0</v>
      </c>
      <c r="BI223" s="185">
        <f t="shared" si="8"/>
        <v>0</v>
      </c>
      <c r="BJ223" s="23" t="s">
        <v>23</v>
      </c>
      <c r="BK223" s="185">
        <f t="shared" si="9"/>
        <v>0</v>
      </c>
      <c r="BL223" s="23" t="s">
        <v>161</v>
      </c>
      <c r="BM223" s="23" t="s">
        <v>469</v>
      </c>
    </row>
    <row r="224" spans="2:65" s="1" customFormat="1" ht="16.5" customHeight="1">
      <c r="B224" s="173"/>
      <c r="C224" s="199" t="s">
        <v>470</v>
      </c>
      <c r="D224" s="199" t="s">
        <v>249</v>
      </c>
      <c r="E224" s="200" t="s">
        <v>471</v>
      </c>
      <c r="F224" s="201" t="s">
        <v>472</v>
      </c>
      <c r="G224" s="202" t="s">
        <v>233</v>
      </c>
      <c r="H224" s="203">
        <v>1</v>
      </c>
      <c r="I224" s="204"/>
      <c r="J224" s="205">
        <f t="shared" si="0"/>
        <v>0</v>
      </c>
      <c r="K224" s="201" t="s">
        <v>160</v>
      </c>
      <c r="L224" s="206"/>
      <c r="M224" s="207" t="s">
        <v>5</v>
      </c>
      <c r="N224" s="208" t="s">
        <v>49</v>
      </c>
      <c r="O224" s="41"/>
      <c r="P224" s="183">
        <f t="shared" si="1"/>
        <v>0</v>
      </c>
      <c r="Q224" s="183">
        <v>1.2800000000000001E-2</v>
      </c>
      <c r="R224" s="183">
        <f t="shared" si="2"/>
        <v>1.2800000000000001E-2</v>
      </c>
      <c r="S224" s="183">
        <v>0</v>
      </c>
      <c r="T224" s="184">
        <f t="shared" si="3"/>
        <v>0</v>
      </c>
      <c r="AR224" s="23" t="s">
        <v>192</v>
      </c>
      <c r="AT224" s="23" t="s">
        <v>249</v>
      </c>
      <c r="AU224" s="23" t="s">
        <v>87</v>
      </c>
      <c r="AY224" s="23" t="s">
        <v>154</v>
      </c>
      <c r="BE224" s="185">
        <f t="shared" si="4"/>
        <v>0</v>
      </c>
      <c r="BF224" s="185">
        <f t="shared" si="5"/>
        <v>0</v>
      </c>
      <c r="BG224" s="185">
        <f t="shared" si="6"/>
        <v>0</v>
      </c>
      <c r="BH224" s="185">
        <f t="shared" si="7"/>
        <v>0</v>
      </c>
      <c r="BI224" s="185">
        <f t="shared" si="8"/>
        <v>0</v>
      </c>
      <c r="BJ224" s="23" t="s">
        <v>23</v>
      </c>
      <c r="BK224" s="185">
        <f t="shared" si="9"/>
        <v>0</v>
      </c>
      <c r="BL224" s="23" t="s">
        <v>161</v>
      </c>
      <c r="BM224" s="23" t="s">
        <v>473</v>
      </c>
    </row>
    <row r="225" spans="2:65" s="1" customFormat="1" ht="25.5" customHeight="1">
      <c r="B225" s="173"/>
      <c r="C225" s="199" t="s">
        <v>474</v>
      </c>
      <c r="D225" s="199" t="s">
        <v>249</v>
      </c>
      <c r="E225" s="200" t="s">
        <v>475</v>
      </c>
      <c r="F225" s="201" t="s">
        <v>476</v>
      </c>
      <c r="G225" s="202" t="s">
        <v>233</v>
      </c>
      <c r="H225" s="203">
        <v>1</v>
      </c>
      <c r="I225" s="204"/>
      <c r="J225" s="205">
        <f t="shared" si="0"/>
        <v>0</v>
      </c>
      <c r="K225" s="201" t="s">
        <v>160</v>
      </c>
      <c r="L225" s="206"/>
      <c r="M225" s="207" t="s">
        <v>5</v>
      </c>
      <c r="N225" s="208" t="s">
        <v>49</v>
      </c>
      <c r="O225" s="41"/>
      <c r="P225" s="183">
        <f t="shared" si="1"/>
        <v>0</v>
      </c>
      <c r="Q225" s="183">
        <v>0.13600000000000001</v>
      </c>
      <c r="R225" s="183">
        <f t="shared" si="2"/>
        <v>0.13600000000000001</v>
      </c>
      <c r="S225" s="183">
        <v>0</v>
      </c>
      <c r="T225" s="184">
        <f t="shared" si="3"/>
        <v>0</v>
      </c>
      <c r="AR225" s="23" t="s">
        <v>192</v>
      </c>
      <c r="AT225" s="23" t="s">
        <v>249</v>
      </c>
      <c r="AU225" s="23" t="s">
        <v>87</v>
      </c>
      <c r="AY225" s="23" t="s">
        <v>154</v>
      </c>
      <c r="BE225" s="185">
        <f t="shared" si="4"/>
        <v>0</v>
      </c>
      <c r="BF225" s="185">
        <f t="shared" si="5"/>
        <v>0</v>
      </c>
      <c r="BG225" s="185">
        <f t="shared" si="6"/>
        <v>0</v>
      </c>
      <c r="BH225" s="185">
        <f t="shared" si="7"/>
        <v>0</v>
      </c>
      <c r="BI225" s="185">
        <f t="shared" si="8"/>
        <v>0</v>
      </c>
      <c r="BJ225" s="23" t="s">
        <v>23</v>
      </c>
      <c r="BK225" s="185">
        <f t="shared" si="9"/>
        <v>0</v>
      </c>
      <c r="BL225" s="23" t="s">
        <v>161</v>
      </c>
      <c r="BM225" s="23" t="s">
        <v>477</v>
      </c>
    </row>
    <row r="226" spans="2:65" s="10" customFormat="1" ht="29.85" customHeight="1">
      <c r="B226" s="159"/>
      <c r="D226" s="170" t="s">
        <v>77</v>
      </c>
      <c r="E226" s="171" t="s">
        <v>197</v>
      </c>
      <c r="F226" s="171" t="s">
        <v>478</v>
      </c>
      <c r="I226" s="162"/>
      <c r="J226" s="172">
        <f>BK226</f>
        <v>0</v>
      </c>
      <c r="L226" s="159"/>
      <c r="M226" s="164"/>
      <c r="N226" s="165"/>
      <c r="O226" s="165"/>
      <c r="P226" s="166">
        <f>SUM(P227:P272)</f>
        <v>0</v>
      </c>
      <c r="Q226" s="165"/>
      <c r="R226" s="166">
        <f>SUM(R227:R272)</f>
        <v>2.7333115000000001</v>
      </c>
      <c r="S226" s="165"/>
      <c r="T226" s="167">
        <f>SUM(T227:T272)</f>
        <v>332.85654300000004</v>
      </c>
      <c r="AR226" s="160" t="s">
        <v>23</v>
      </c>
      <c r="AT226" s="168" t="s">
        <v>77</v>
      </c>
      <c r="AU226" s="168" t="s">
        <v>23</v>
      </c>
      <c r="AY226" s="160" t="s">
        <v>154</v>
      </c>
      <c r="BK226" s="169">
        <f>SUM(BK227:BK272)</f>
        <v>0</v>
      </c>
    </row>
    <row r="227" spans="2:65" s="1" customFormat="1" ht="38.25" customHeight="1">
      <c r="B227" s="173"/>
      <c r="C227" s="174" t="s">
        <v>479</v>
      </c>
      <c r="D227" s="174" t="s">
        <v>156</v>
      </c>
      <c r="E227" s="175" t="s">
        <v>480</v>
      </c>
      <c r="F227" s="176" t="s">
        <v>481</v>
      </c>
      <c r="G227" s="177" t="s">
        <v>366</v>
      </c>
      <c r="H227" s="178">
        <v>12.4</v>
      </c>
      <c r="I227" s="179"/>
      <c r="J227" s="180">
        <f>ROUND(I227*H227,2)</f>
        <v>0</v>
      </c>
      <c r="K227" s="176" t="s">
        <v>160</v>
      </c>
      <c r="L227" s="40"/>
      <c r="M227" s="181" t="s">
        <v>5</v>
      </c>
      <c r="N227" s="182" t="s">
        <v>49</v>
      </c>
      <c r="O227" s="41"/>
      <c r="P227" s="183">
        <f>O227*H227</f>
        <v>0</v>
      </c>
      <c r="Q227" s="183">
        <v>0.16849</v>
      </c>
      <c r="R227" s="183">
        <f>Q227*H227</f>
        <v>2.0892759999999999</v>
      </c>
      <c r="S227" s="183">
        <v>0</v>
      </c>
      <c r="T227" s="184">
        <f>S227*H227</f>
        <v>0</v>
      </c>
      <c r="AR227" s="23" t="s">
        <v>161</v>
      </c>
      <c r="AT227" s="23" t="s">
        <v>156</v>
      </c>
      <c r="AU227" s="23" t="s">
        <v>87</v>
      </c>
      <c r="AY227" s="23" t="s">
        <v>154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23</v>
      </c>
      <c r="BK227" s="185">
        <f>ROUND(I227*H227,2)</f>
        <v>0</v>
      </c>
      <c r="BL227" s="23" t="s">
        <v>161</v>
      </c>
      <c r="BM227" s="23" t="s">
        <v>482</v>
      </c>
    </row>
    <row r="228" spans="2:65" s="1" customFormat="1" ht="16.5" customHeight="1">
      <c r="B228" s="173"/>
      <c r="C228" s="199" t="s">
        <v>483</v>
      </c>
      <c r="D228" s="199" t="s">
        <v>249</v>
      </c>
      <c r="E228" s="200" t="s">
        <v>484</v>
      </c>
      <c r="F228" s="201" t="s">
        <v>485</v>
      </c>
      <c r="G228" s="202" t="s">
        <v>233</v>
      </c>
      <c r="H228" s="203">
        <v>12.4</v>
      </c>
      <c r="I228" s="204"/>
      <c r="J228" s="205">
        <f>ROUND(I228*H228,2)</f>
        <v>0</v>
      </c>
      <c r="K228" s="201" t="s">
        <v>160</v>
      </c>
      <c r="L228" s="206"/>
      <c r="M228" s="207" t="s">
        <v>5</v>
      </c>
      <c r="N228" s="208" t="s">
        <v>49</v>
      </c>
      <c r="O228" s="41"/>
      <c r="P228" s="183">
        <f>O228*H228</f>
        <v>0</v>
      </c>
      <c r="Q228" s="183">
        <v>4.5999999999999999E-2</v>
      </c>
      <c r="R228" s="183">
        <f>Q228*H228</f>
        <v>0.57040000000000002</v>
      </c>
      <c r="S228" s="183">
        <v>0</v>
      </c>
      <c r="T228" s="184">
        <f>S228*H228</f>
        <v>0</v>
      </c>
      <c r="AR228" s="23" t="s">
        <v>192</v>
      </c>
      <c r="AT228" s="23" t="s">
        <v>249</v>
      </c>
      <c r="AU228" s="23" t="s">
        <v>87</v>
      </c>
      <c r="AY228" s="23" t="s">
        <v>154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23</v>
      </c>
      <c r="BK228" s="185">
        <f>ROUND(I228*H228,2)</f>
        <v>0</v>
      </c>
      <c r="BL228" s="23" t="s">
        <v>161</v>
      </c>
      <c r="BM228" s="23" t="s">
        <v>486</v>
      </c>
    </row>
    <row r="229" spans="2:65" s="1" customFormat="1" ht="38.25" customHeight="1">
      <c r="B229" s="173"/>
      <c r="C229" s="174" t="s">
        <v>487</v>
      </c>
      <c r="D229" s="174" t="s">
        <v>156</v>
      </c>
      <c r="E229" s="175" t="s">
        <v>488</v>
      </c>
      <c r="F229" s="176" t="s">
        <v>489</v>
      </c>
      <c r="G229" s="177" t="s">
        <v>159</v>
      </c>
      <c r="H229" s="178">
        <v>568.65</v>
      </c>
      <c r="I229" s="179"/>
      <c r="J229" s="180">
        <f>ROUND(I229*H229,2)</f>
        <v>0</v>
      </c>
      <c r="K229" s="176" t="s">
        <v>160</v>
      </c>
      <c r="L229" s="40"/>
      <c r="M229" s="181" t="s">
        <v>5</v>
      </c>
      <c r="N229" s="182" t="s">
        <v>49</v>
      </c>
      <c r="O229" s="41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AR229" s="23" t="s">
        <v>161</v>
      </c>
      <c r="AT229" s="23" t="s">
        <v>156</v>
      </c>
      <c r="AU229" s="23" t="s">
        <v>87</v>
      </c>
      <c r="AY229" s="23" t="s">
        <v>154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23</v>
      </c>
      <c r="BK229" s="185">
        <f>ROUND(I229*H229,2)</f>
        <v>0</v>
      </c>
      <c r="BL229" s="23" t="s">
        <v>161</v>
      </c>
      <c r="BM229" s="23" t="s">
        <v>490</v>
      </c>
    </row>
    <row r="230" spans="2:65" s="11" customFormat="1">
      <c r="B230" s="186"/>
      <c r="D230" s="187" t="s">
        <v>163</v>
      </c>
      <c r="E230" s="188" t="s">
        <v>5</v>
      </c>
      <c r="F230" s="189" t="s">
        <v>491</v>
      </c>
      <c r="H230" s="190">
        <v>568.65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163</v>
      </c>
      <c r="AU230" s="195" t="s">
        <v>87</v>
      </c>
      <c r="AV230" s="11" t="s">
        <v>87</v>
      </c>
      <c r="AW230" s="11" t="s">
        <v>42</v>
      </c>
      <c r="AX230" s="11" t="s">
        <v>23</v>
      </c>
      <c r="AY230" s="195" t="s">
        <v>154</v>
      </c>
    </row>
    <row r="231" spans="2:65" s="1" customFormat="1" ht="38.25" customHeight="1">
      <c r="B231" s="173"/>
      <c r="C231" s="174" t="s">
        <v>492</v>
      </c>
      <c r="D231" s="174" t="s">
        <v>156</v>
      </c>
      <c r="E231" s="175" t="s">
        <v>493</v>
      </c>
      <c r="F231" s="176" t="s">
        <v>494</v>
      </c>
      <c r="G231" s="177" t="s">
        <v>159</v>
      </c>
      <c r="H231" s="178">
        <v>17059.5</v>
      </c>
      <c r="I231" s="179"/>
      <c r="J231" s="180">
        <f>ROUND(I231*H231,2)</f>
        <v>0</v>
      </c>
      <c r="K231" s="176" t="s">
        <v>160</v>
      </c>
      <c r="L231" s="40"/>
      <c r="M231" s="181" t="s">
        <v>5</v>
      </c>
      <c r="N231" s="182" t="s">
        <v>49</v>
      </c>
      <c r="O231" s="41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23" t="s">
        <v>161</v>
      </c>
      <c r="AT231" s="23" t="s">
        <v>156</v>
      </c>
      <c r="AU231" s="23" t="s">
        <v>87</v>
      </c>
      <c r="AY231" s="23" t="s">
        <v>154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23</v>
      </c>
      <c r="BK231" s="185">
        <f>ROUND(I231*H231,2)</f>
        <v>0</v>
      </c>
      <c r="BL231" s="23" t="s">
        <v>161</v>
      </c>
      <c r="BM231" s="23" t="s">
        <v>495</v>
      </c>
    </row>
    <row r="232" spans="2:65" s="11" customFormat="1">
      <c r="B232" s="186"/>
      <c r="D232" s="187" t="s">
        <v>163</v>
      </c>
      <c r="F232" s="189" t="s">
        <v>496</v>
      </c>
      <c r="H232" s="190">
        <v>17059.5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163</v>
      </c>
      <c r="AU232" s="195" t="s">
        <v>87</v>
      </c>
      <c r="AV232" s="11" t="s">
        <v>87</v>
      </c>
      <c r="AW232" s="11" t="s">
        <v>6</v>
      </c>
      <c r="AX232" s="11" t="s">
        <v>23</v>
      </c>
      <c r="AY232" s="195" t="s">
        <v>154</v>
      </c>
    </row>
    <row r="233" spans="2:65" s="1" customFormat="1" ht="38.25" customHeight="1">
      <c r="B233" s="173"/>
      <c r="C233" s="174" t="s">
        <v>497</v>
      </c>
      <c r="D233" s="174" t="s">
        <v>156</v>
      </c>
      <c r="E233" s="175" t="s">
        <v>498</v>
      </c>
      <c r="F233" s="176" t="s">
        <v>499</v>
      </c>
      <c r="G233" s="177" t="s">
        <v>159</v>
      </c>
      <c r="H233" s="178">
        <v>568.65</v>
      </c>
      <c r="I233" s="179"/>
      <c r="J233" s="180">
        <f>ROUND(I233*H233,2)</f>
        <v>0</v>
      </c>
      <c r="K233" s="176" t="s">
        <v>160</v>
      </c>
      <c r="L233" s="40"/>
      <c r="M233" s="181" t="s">
        <v>5</v>
      </c>
      <c r="N233" s="182" t="s">
        <v>49</v>
      </c>
      <c r="O233" s="41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AR233" s="23" t="s">
        <v>161</v>
      </c>
      <c r="AT233" s="23" t="s">
        <v>156</v>
      </c>
      <c r="AU233" s="23" t="s">
        <v>87</v>
      </c>
      <c r="AY233" s="23" t="s">
        <v>154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23</v>
      </c>
      <c r="BK233" s="185">
        <f>ROUND(I233*H233,2)</f>
        <v>0</v>
      </c>
      <c r="BL233" s="23" t="s">
        <v>161</v>
      </c>
      <c r="BM233" s="23" t="s">
        <v>500</v>
      </c>
    </row>
    <row r="234" spans="2:65" s="1" customFormat="1" ht="38.25" customHeight="1">
      <c r="B234" s="173"/>
      <c r="C234" s="174" t="s">
        <v>501</v>
      </c>
      <c r="D234" s="174" t="s">
        <v>156</v>
      </c>
      <c r="E234" s="175" t="s">
        <v>502</v>
      </c>
      <c r="F234" s="176" t="s">
        <v>503</v>
      </c>
      <c r="G234" s="177" t="s">
        <v>233</v>
      </c>
      <c r="H234" s="178">
        <v>2</v>
      </c>
      <c r="I234" s="179"/>
      <c r="J234" s="180">
        <f>ROUND(I234*H234,2)</f>
        <v>0</v>
      </c>
      <c r="K234" s="176" t="s">
        <v>160</v>
      </c>
      <c r="L234" s="40"/>
      <c r="M234" s="181" t="s">
        <v>5</v>
      </c>
      <c r="N234" s="182" t="s">
        <v>49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161</v>
      </c>
      <c r="AT234" s="23" t="s">
        <v>156</v>
      </c>
      <c r="AU234" s="23" t="s">
        <v>87</v>
      </c>
      <c r="AY234" s="23" t="s">
        <v>154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23</v>
      </c>
      <c r="BK234" s="185">
        <f>ROUND(I234*H234,2)</f>
        <v>0</v>
      </c>
      <c r="BL234" s="23" t="s">
        <v>161</v>
      </c>
      <c r="BM234" s="23" t="s">
        <v>504</v>
      </c>
    </row>
    <row r="235" spans="2:65" s="1" customFormat="1" ht="38.25" customHeight="1">
      <c r="B235" s="173"/>
      <c r="C235" s="174" t="s">
        <v>505</v>
      </c>
      <c r="D235" s="174" t="s">
        <v>156</v>
      </c>
      <c r="E235" s="175" t="s">
        <v>506</v>
      </c>
      <c r="F235" s="176" t="s">
        <v>507</v>
      </c>
      <c r="G235" s="177" t="s">
        <v>233</v>
      </c>
      <c r="H235" s="178">
        <v>30</v>
      </c>
      <c r="I235" s="179"/>
      <c r="J235" s="180">
        <f>ROUND(I235*H235,2)</f>
        <v>0</v>
      </c>
      <c r="K235" s="176" t="s">
        <v>160</v>
      </c>
      <c r="L235" s="40"/>
      <c r="M235" s="181" t="s">
        <v>5</v>
      </c>
      <c r="N235" s="182" t="s">
        <v>49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161</v>
      </c>
      <c r="AT235" s="23" t="s">
        <v>156</v>
      </c>
      <c r="AU235" s="23" t="s">
        <v>87</v>
      </c>
      <c r="AY235" s="23" t="s">
        <v>154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23</v>
      </c>
      <c r="BK235" s="185">
        <f>ROUND(I235*H235,2)</f>
        <v>0</v>
      </c>
      <c r="BL235" s="23" t="s">
        <v>161</v>
      </c>
      <c r="BM235" s="23" t="s">
        <v>508</v>
      </c>
    </row>
    <row r="236" spans="2:65" s="11" customFormat="1">
      <c r="B236" s="186"/>
      <c r="D236" s="187" t="s">
        <v>163</v>
      </c>
      <c r="F236" s="189" t="s">
        <v>509</v>
      </c>
      <c r="H236" s="190">
        <v>30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5" t="s">
        <v>163</v>
      </c>
      <c r="AU236" s="195" t="s">
        <v>87</v>
      </c>
      <c r="AV236" s="11" t="s">
        <v>87</v>
      </c>
      <c r="AW236" s="11" t="s">
        <v>6</v>
      </c>
      <c r="AX236" s="11" t="s">
        <v>23</v>
      </c>
      <c r="AY236" s="195" t="s">
        <v>154</v>
      </c>
    </row>
    <row r="237" spans="2:65" s="1" customFormat="1" ht="38.25" customHeight="1">
      <c r="B237" s="173"/>
      <c r="C237" s="174" t="s">
        <v>510</v>
      </c>
      <c r="D237" s="174" t="s">
        <v>156</v>
      </c>
      <c r="E237" s="175" t="s">
        <v>511</v>
      </c>
      <c r="F237" s="176" t="s">
        <v>512</v>
      </c>
      <c r="G237" s="177" t="s">
        <v>233</v>
      </c>
      <c r="H237" s="178">
        <v>2</v>
      </c>
      <c r="I237" s="179"/>
      <c r="J237" s="180">
        <f>ROUND(I237*H237,2)</f>
        <v>0</v>
      </c>
      <c r="K237" s="176" t="s">
        <v>160</v>
      </c>
      <c r="L237" s="40"/>
      <c r="M237" s="181" t="s">
        <v>5</v>
      </c>
      <c r="N237" s="182" t="s">
        <v>49</v>
      </c>
      <c r="O237" s="41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3" t="s">
        <v>161</v>
      </c>
      <c r="AT237" s="23" t="s">
        <v>156</v>
      </c>
      <c r="AU237" s="23" t="s">
        <v>87</v>
      </c>
      <c r="AY237" s="23" t="s">
        <v>154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23</v>
      </c>
      <c r="BK237" s="185">
        <f>ROUND(I237*H237,2)</f>
        <v>0</v>
      </c>
      <c r="BL237" s="23" t="s">
        <v>161</v>
      </c>
      <c r="BM237" s="23" t="s">
        <v>513</v>
      </c>
    </row>
    <row r="238" spans="2:65" s="1" customFormat="1" ht="25.5" customHeight="1">
      <c r="B238" s="173"/>
      <c r="C238" s="174" t="s">
        <v>514</v>
      </c>
      <c r="D238" s="174" t="s">
        <v>156</v>
      </c>
      <c r="E238" s="175" t="s">
        <v>515</v>
      </c>
      <c r="F238" s="176" t="s">
        <v>516</v>
      </c>
      <c r="G238" s="177" t="s">
        <v>159</v>
      </c>
      <c r="H238" s="178">
        <v>61.35</v>
      </c>
      <c r="I238" s="179"/>
      <c r="J238" s="180">
        <f>ROUND(I238*H238,2)</f>
        <v>0</v>
      </c>
      <c r="K238" s="176" t="s">
        <v>160</v>
      </c>
      <c r="L238" s="40"/>
      <c r="M238" s="181" t="s">
        <v>5</v>
      </c>
      <c r="N238" s="182" t="s">
        <v>49</v>
      </c>
      <c r="O238" s="41"/>
      <c r="P238" s="183">
        <f>O238*H238</f>
        <v>0</v>
      </c>
      <c r="Q238" s="183">
        <v>2.1000000000000001E-4</v>
      </c>
      <c r="R238" s="183">
        <f>Q238*H238</f>
        <v>1.2883500000000001E-2</v>
      </c>
      <c r="S238" s="183">
        <v>0</v>
      </c>
      <c r="T238" s="184">
        <f>S238*H238</f>
        <v>0</v>
      </c>
      <c r="AR238" s="23" t="s">
        <v>161</v>
      </c>
      <c r="AT238" s="23" t="s">
        <v>156</v>
      </c>
      <c r="AU238" s="23" t="s">
        <v>87</v>
      </c>
      <c r="AY238" s="23" t="s">
        <v>154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23</v>
      </c>
      <c r="BK238" s="185">
        <f>ROUND(I238*H238,2)</f>
        <v>0</v>
      </c>
      <c r="BL238" s="23" t="s">
        <v>161</v>
      </c>
      <c r="BM238" s="23" t="s">
        <v>517</v>
      </c>
    </row>
    <row r="239" spans="2:65" s="11" customFormat="1">
      <c r="B239" s="186"/>
      <c r="D239" s="187" t="s">
        <v>163</v>
      </c>
      <c r="E239" s="188" t="s">
        <v>5</v>
      </c>
      <c r="F239" s="189" t="s">
        <v>518</v>
      </c>
      <c r="H239" s="190">
        <v>61.35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95" t="s">
        <v>163</v>
      </c>
      <c r="AU239" s="195" t="s">
        <v>87</v>
      </c>
      <c r="AV239" s="11" t="s">
        <v>87</v>
      </c>
      <c r="AW239" s="11" t="s">
        <v>42</v>
      </c>
      <c r="AX239" s="11" t="s">
        <v>23</v>
      </c>
      <c r="AY239" s="195" t="s">
        <v>154</v>
      </c>
    </row>
    <row r="240" spans="2:65" s="1" customFormat="1" ht="89.25" customHeight="1">
      <c r="B240" s="173"/>
      <c r="C240" s="174" t="s">
        <v>519</v>
      </c>
      <c r="D240" s="174" t="s">
        <v>156</v>
      </c>
      <c r="E240" s="175" t="s">
        <v>520</v>
      </c>
      <c r="F240" s="176" t="s">
        <v>521</v>
      </c>
      <c r="G240" s="177" t="s">
        <v>159</v>
      </c>
      <c r="H240" s="178">
        <v>517.79999999999995</v>
      </c>
      <c r="I240" s="179"/>
      <c r="J240" s="180">
        <f>ROUND(I240*H240,2)</f>
        <v>0</v>
      </c>
      <c r="K240" s="176" t="s">
        <v>160</v>
      </c>
      <c r="L240" s="40"/>
      <c r="M240" s="181" t="s">
        <v>5</v>
      </c>
      <c r="N240" s="182" t="s">
        <v>49</v>
      </c>
      <c r="O240" s="41"/>
      <c r="P240" s="183">
        <f>O240*H240</f>
        <v>0</v>
      </c>
      <c r="Q240" s="183">
        <v>4.0000000000000003E-5</v>
      </c>
      <c r="R240" s="183">
        <f>Q240*H240</f>
        <v>2.0712000000000001E-2</v>
      </c>
      <c r="S240" s="183">
        <v>0</v>
      </c>
      <c r="T240" s="184">
        <f>S240*H240</f>
        <v>0</v>
      </c>
      <c r="AR240" s="23" t="s">
        <v>161</v>
      </c>
      <c r="AT240" s="23" t="s">
        <v>156</v>
      </c>
      <c r="AU240" s="23" t="s">
        <v>87</v>
      </c>
      <c r="AY240" s="23" t="s">
        <v>154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23</v>
      </c>
      <c r="BK240" s="185">
        <f>ROUND(I240*H240,2)</f>
        <v>0</v>
      </c>
      <c r="BL240" s="23" t="s">
        <v>161</v>
      </c>
      <c r="BM240" s="23" t="s">
        <v>522</v>
      </c>
    </row>
    <row r="241" spans="2:65" s="11" customFormat="1">
      <c r="B241" s="186"/>
      <c r="D241" s="187" t="s">
        <v>163</v>
      </c>
      <c r="E241" s="188" t="s">
        <v>5</v>
      </c>
      <c r="F241" s="189" t="s">
        <v>523</v>
      </c>
      <c r="H241" s="190">
        <v>517.79999999999995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AT241" s="195" t="s">
        <v>163</v>
      </c>
      <c r="AU241" s="195" t="s">
        <v>87</v>
      </c>
      <c r="AV241" s="11" t="s">
        <v>87</v>
      </c>
      <c r="AW241" s="11" t="s">
        <v>42</v>
      </c>
      <c r="AX241" s="11" t="s">
        <v>23</v>
      </c>
      <c r="AY241" s="195" t="s">
        <v>154</v>
      </c>
    </row>
    <row r="242" spans="2:65" s="1" customFormat="1" ht="16.5" customHeight="1">
      <c r="B242" s="173"/>
      <c r="C242" s="174" t="s">
        <v>524</v>
      </c>
      <c r="D242" s="174" t="s">
        <v>156</v>
      </c>
      <c r="E242" s="175" t="s">
        <v>525</v>
      </c>
      <c r="F242" s="176" t="s">
        <v>526</v>
      </c>
      <c r="G242" s="177" t="s">
        <v>233</v>
      </c>
      <c r="H242" s="178">
        <v>4</v>
      </c>
      <c r="I242" s="179"/>
      <c r="J242" s="180">
        <f>ROUND(I242*H242,2)</f>
        <v>0</v>
      </c>
      <c r="K242" s="176" t="s">
        <v>5</v>
      </c>
      <c r="L242" s="40"/>
      <c r="M242" s="181" t="s">
        <v>5</v>
      </c>
      <c r="N242" s="182" t="s">
        <v>49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161</v>
      </c>
      <c r="AT242" s="23" t="s">
        <v>156</v>
      </c>
      <c r="AU242" s="23" t="s">
        <v>87</v>
      </c>
      <c r="AY242" s="23" t="s">
        <v>154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23</v>
      </c>
      <c r="BK242" s="185">
        <f>ROUND(I242*H242,2)</f>
        <v>0</v>
      </c>
      <c r="BL242" s="23" t="s">
        <v>161</v>
      </c>
      <c r="BM242" s="23" t="s">
        <v>527</v>
      </c>
    </row>
    <row r="243" spans="2:65" s="1" customFormat="1" ht="16.5" customHeight="1">
      <c r="B243" s="173"/>
      <c r="C243" s="199" t="s">
        <v>528</v>
      </c>
      <c r="D243" s="199" t="s">
        <v>249</v>
      </c>
      <c r="E243" s="200" t="s">
        <v>529</v>
      </c>
      <c r="F243" s="201" t="s">
        <v>530</v>
      </c>
      <c r="G243" s="202" t="s">
        <v>233</v>
      </c>
      <c r="H243" s="203">
        <v>4</v>
      </c>
      <c r="I243" s="204"/>
      <c r="J243" s="205">
        <f>ROUND(I243*H243,2)</f>
        <v>0</v>
      </c>
      <c r="K243" s="201" t="s">
        <v>160</v>
      </c>
      <c r="L243" s="206"/>
      <c r="M243" s="207" t="s">
        <v>5</v>
      </c>
      <c r="N243" s="208" t="s">
        <v>49</v>
      </c>
      <c r="O243" s="41"/>
      <c r="P243" s="183">
        <f>O243*H243</f>
        <v>0</v>
      </c>
      <c r="Q243" s="183">
        <v>0.01</v>
      </c>
      <c r="R243" s="183">
        <f>Q243*H243</f>
        <v>0.04</v>
      </c>
      <c r="S243" s="183">
        <v>0</v>
      </c>
      <c r="T243" s="184">
        <f>S243*H243</f>
        <v>0</v>
      </c>
      <c r="AR243" s="23" t="s">
        <v>192</v>
      </c>
      <c r="AT243" s="23" t="s">
        <v>249</v>
      </c>
      <c r="AU243" s="23" t="s">
        <v>87</v>
      </c>
      <c r="AY243" s="23" t="s">
        <v>154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23</v>
      </c>
      <c r="BK243" s="185">
        <f>ROUND(I243*H243,2)</f>
        <v>0</v>
      </c>
      <c r="BL243" s="23" t="s">
        <v>161</v>
      </c>
      <c r="BM243" s="23" t="s">
        <v>531</v>
      </c>
    </row>
    <row r="244" spans="2:65" s="1" customFormat="1" ht="25.5" customHeight="1">
      <c r="B244" s="173"/>
      <c r="C244" s="174" t="s">
        <v>532</v>
      </c>
      <c r="D244" s="174" t="s">
        <v>156</v>
      </c>
      <c r="E244" s="175" t="s">
        <v>533</v>
      </c>
      <c r="F244" s="176" t="s">
        <v>534</v>
      </c>
      <c r="G244" s="177" t="s">
        <v>159</v>
      </c>
      <c r="H244" s="178">
        <v>6.2</v>
      </c>
      <c r="I244" s="179"/>
      <c r="J244" s="180">
        <f>ROUND(I244*H244,2)</f>
        <v>0</v>
      </c>
      <c r="K244" s="176" t="s">
        <v>160</v>
      </c>
      <c r="L244" s="40"/>
      <c r="M244" s="181" t="s">
        <v>5</v>
      </c>
      <c r="N244" s="182" t="s">
        <v>49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0.26100000000000001</v>
      </c>
      <c r="T244" s="184">
        <f>S244*H244</f>
        <v>1.6182000000000001</v>
      </c>
      <c r="AR244" s="23" t="s">
        <v>161</v>
      </c>
      <c r="AT244" s="23" t="s">
        <v>156</v>
      </c>
      <c r="AU244" s="23" t="s">
        <v>87</v>
      </c>
      <c r="AY244" s="23" t="s">
        <v>154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23</v>
      </c>
      <c r="BK244" s="185">
        <f>ROUND(I244*H244,2)</f>
        <v>0</v>
      </c>
      <c r="BL244" s="23" t="s">
        <v>161</v>
      </c>
      <c r="BM244" s="23" t="s">
        <v>535</v>
      </c>
    </row>
    <row r="245" spans="2:65" s="11" customFormat="1">
      <c r="B245" s="186"/>
      <c r="D245" s="187" t="s">
        <v>163</v>
      </c>
      <c r="E245" s="188" t="s">
        <v>5</v>
      </c>
      <c r="F245" s="189" t="s">
        <v>536</v>
      </c>
      <c r="H245" s="190">
        <v>6.2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163</v>
      </c>
      <c r="AU245" s="195" t="s">
        <v>87</v>
      </c>
      <c r="AV245" s="11" t="s">
        <v>87</v>
      </c>
      <c r="AW245" s="11" t="s">
        <v>42</v>
      </c>
      <c r="AX245" s="11" t="s">
        <v>23</v>
      </c>
      <c r="AY245" s="195" t="s">
        <v>154</v>
      </c>
    </row>
    <row r="246" spans="2:65" s="1" customFormat="1" ht="38.25" customHeight="1">
      <c r="B246" s="173"/>
      <c r="C246" s="174" t="s">
        <v>537</v>
      </c>
      <c r="D246" s="174" t="s">
        <v>156</v>
      </c>
      <c r="E246" s="175" t="s">
        <v>538</v>
      </c>
      <c r="F246" s="176" t="s">
        <v>539</v>
      </c>
      <c r="G246" s="177" t="s">
        <v>167</v>
      </c>
      <c r="H246" s="178">
        <v>2.8079999999999998</v>
      </c>
      <c r="I246" s="179"/>
      <c r="J246" s="180">
        <f>ROUND(I246*H246,2)</f>
        <v>0</v>
      </c>
      <c r="K246" s="176" t="s">
        <v>160</v>
      </c>
      <c r="L246" s="40"/>
      <c r="M246" s="181" t="s">
        <v>5</v>
      </c>
      <c r="N246" s="182" t="s">
        <v>49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1.8</v>
      </c>
      <c r="T246" s="184">
        <f>S246*H246</f>
        <v>5.0544000000000002</v>
      </c>
      <c r="AR246" s="23" t="s">
        <v>161</v>
      </c>
      <c r="AT246" s="23" t="s">
        <v>156</v>
      </c>
      <c r="AU246" s="23" t="s">
        <v>87</v>
      </c>
      <c r="AY246" s="23" t="s">
        <v>154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23</v>
      </c>
      <c r="BK246" s="185">
        <f>ROUND(I246*H246,2)</f>
        <v>0</v>
      </c>
      <c r="BL246" s="23" t="s">
        <v>161</v>
      </c>
      <c r="BM246" s="23" t="s">
        <v>540</v>
      </c>
    </row>
    <row r="247" spans="2:65" s="11" customFormat="1">
      <c r="B247" s="186"/>
      <c r="D247" s="187" t="s">
        <v>163</v>
      </c>
      <c r="E247" s="188" t="s">
        <v>5</v>
      </c>
      <c r="F247" s="189" t="s">
        <v>541</v>
      </c>
      <c r="H247" s="190">
        <v>2.8079999999999998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5" t="s">
        <v>163</v>
      </c>
      <c r="AU247" s="195" t="s">
        <v>87</v>
      </c>
      <c r="AV247" s="11" t="s">
        <v>87</v>
      </c>
      <c r="AW247" s="11" t="s">
        <v>42</v>
      </c>
      <c r="AX247" s="11" t="s">
        <v>23</v>
      </c>
      <c r="AY247" s="195" t="s">
        <v>154</v>
      </c>
    </row>
    <row r="248" spans="2:65" s="1" customFormat="1" ht="25.5" customHeight="1">
      <c r="B248" s="173"/>
      <c r="C248" s="174" t="s">
        <v>542</v>
      </c>
      <c r="D248" s="174" t="s">
        <v>156</v>
      </c>
      <c r="E248" s="175" t="s">
        <v>543</v>
      </c>
      <c r="F248" s="176" t="s">
        <v>544</v>
      </c>
      <c r="G248" s="177" t="s">
        <v>159</v>
      </c>
      <c r="H248" s="178">
        <v>15.686</v>
      </c>
      <c r="I248" s="179"/>
      <c r="J248" s="180">
        <f>ROUND(I248*H248,2)</f>
        <v>0</v>
      </c>
      <c r="K248" s="176" t="s">
        <v>160</v>
      </c>
      <c r="L248" s="40"/>
      <c r="M248" s="181" t="s">
        <v>5</v>
      </c>
      <c r="N248" s="182" t="s">
        <v>49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5.5E-2</v>
      </c>
      <c r="T248" s="184">
        <f>S248*H248</f>
        <v>0.86273</v>
      </c>
      <c r="AR248" s="23" t="s">
        <v>161</v>
      </c>
      <c r="AT248" s="23" t="s">
        <v>156</v>
      </c>
      <c r="AU248" s="23" t="s">
        <v>87</v>
      </c>
      <c r="AY248" s="23" t="s">
        <v>154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23</v>
      </c>
      <c r="BK248" s="185">
        <f>ROUND(I248*H248,2)</f>
        <v>0</v>
      </c>
      <c r="BL248" s="23" t="s">
        <v>161</v>
      </c>
      <c r="BM248" s="23" t="s">
        <v>545</v>
      </c>
    </row>
    <row r="249" spans="2:65" s="11" customFormat="1">
      <c r="B249" s="186"/>
      <c r="D249" s="187" t="s">
        <v>163</v>
      </c>
      <c r="E249" s="188" t="s">
        <v>5</v>
      </c>
      <c r="F249" s="189" t="s">
        <v>546</v>
      </c>
      <c r="H249" s="190">
        <v>15.686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5" t="s">
        <v>163</v>
      </c>
      <c r="AU249" s="195" t="s">
        <v>87</v>
      </c>
      <c r="AV249" s="11" t="s">
        <v>87</v>
      </c>
      <c r="AW249" s="11" t="s">
        <v>42</v>
      </c>
      <c r="AX249" s="11" t="s">
        <v>23</v>
      </c>
      <c r="AY249" s="195" t="s">
        <v>154</v>
      </c>
    </row>
    <row r="250" spans="2:65" s="1" customFormat="1" ht="25.5" customHeight="1">
      <c r="B250" s="173"/>
      <c r="C250" s="174" t="s">
        <v>547</v>
      </c>
      <c r="D250" s="174" t="s">
        <v>156</v>
      </c>
      <c r="E250" s="175" t="s">
        <v>548</v>
      </c>
      <c r="F250" s="176" t="s">
        <v>549</v>
      </c>
      <c r="G250" s="177" t="s">
        <v>167</v>
      </c>
      <c r="H250" s="178">
        <v>2</v>
      </c>
      <c r="I250" s="179"/>
      <c r="J250" s="180">
        <f>ROUND(I250*H250,2)</f>
        <v>0</v>
      </c>
      <c r="K250" s="176" t="s">
        <v>160</v>
      </c>
      <c r="L250" s="40"/>
      <c r="M250" s="181" t="s">
        <v>5</v>
      </c>
      <c r="N250" s="182" t="s">
        <v>49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2.4</v>
      </c>
      <c r="T250" s="184">
        <f>S250*H250</f>
        <v>4.8</v>
      </c>
      <c r="AR250" s="23" t="s">
        <v>161</v>
      </c>
      <c r="AT250" s="23" t="s">
        <v>156</v>
      </c>
      <c r="AU250" s="23" t="s">
        <v>87</v>
      </c>
      <c r="AY250" s="23" t="s">
        <v>154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23</v>
      </c>
      <c r="BK250" s="185">
        <f>ROUND(I250*H250,2)</f>
        <v>0</v>
      </c>
      <c r="BL250" s="23" t="s">
        <v>161</v>
      </c>
      <c r="BM250" s="23" t="s">
        <v>550</v>
      </c>
    </row>
    <row r="251" spans="2:65" s="1" customFormat="1" ht="25.5" customHeight="1">
      <c r="B251" s="173"/>
      <c r="C251" s="174" t="s">
        <v>551</v>
      </c>
      <c r="D251" s="174" t="s">
        <v>156</v>
      </c>
      <c r="E251" s="175" t="s">
        <v>552</v>
      </c>
      <c r="F251" s="176" t="s">
        <v>553</v>
      </c>
      <c r="G251" s="177" t="s">
        <v>167</v>
      </c>
      <c r="H251" s="178">
        <v>3</v>
      </c>
      <c r="I251" s="179"/>
      <c r="J251" s="180">
        <f>ROUND(I251*H251,2)</f>
        <v>0</v>
      </c>
      <c r="K251" s="176" t="s">
        <v>160</v>
      </c>
      <c r="L251" s="40"/>
      <c r="M251" s="181" t="s">
        <v>5</v>
      </c>
      <c r="N251" s="182" t="s">
        <v>49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2.4</v>
      </c>
      <c r="T251" s="184">
        <f>S251*H251</f>
        <v>7.1999999999999993</v>
      </c>
      <c r="AR251" s="23" t="s">
        <v>161</v>
      </c>
      <c r="AT251" s="23" t="s">
        <v>156</v>
      </c>
      <c r="AU251" s="23" t="s">
        <v>87</v>
      </c>
      <c r="AY251" s="23" t="s">
        <v>154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23</v>
      </c>
      <c r="BK251" s="185">
        <f>ROUND(I251*H251,2)</f>
        <v>0</v>
      </c>
      <c r="BL251" s="23" t="s">
        <v>161</v>
      </c>
      <c r="BM251" s="23" t="s">
        <v>554</v>
      </c>
    </row>
    <row r="252" spans="2:65" s="1" customFormat="1" ht="25.5" customHeight="1">
      <c r="B252" s="173"/>
      <c r="C252" s="174" t="s">
        <v>555</v>
      </c>
      <c r="D252" s="174" t="s">
        <v>156</v>
      </c>
      <c r="E252" s="175" t="s">
        <v>556</v>
      </c>
      <c r="F252" s="176" t="s">
        <v>557</v>
      </c>
      <c r="G252" s="177" t="s">
        <v>167</v>
      </c>
      <c r="H252" s="178">
        <v>90.900999999999996</v>
      </c>
      <c r="I252" s="179"/>
      <c r="J252" s="180">
        <f>ROUND(I252*H252,2)</f>
        <v>0</v>
      </c>
      <c r="K252" s="176" t="s">
        <v>160</v>
      </c>
      <c r="L252" s="40"/>
      <c r="M252" s="181" t="s">
        <v>5</v>
      </c>
      <c r="N252" s="182" t="s">
        <v>49</v>
      </c>
      <c r="O252" s="41"/>
      <c r="P252" s="183">
        <f>O252*H252</f>
        <v>0</v>
      </c>
      <c r="Q252" s="183">
        <v>0</v>
      </c>
      <c r="R252" s="183">
        <f>Q252*H252</f>
        <v>0</v>
      </c>
      <c r="S252" s="183">
        <v>2.2000000000000002</v>
      </c>
      <c r="T252" s="184">
        <f>S252*H252</f>
        <v>199.98220000000001</v>
      </c>
      <c r="AR252" s="23" t="s">
        <v>161</v>
      </c>
      <c r="AT252" s="23" t="s">
        <v>156</v>
      </c>
      <c r="AU252" s="23" t="s">
        <v>87</v>
      </c>
      <c r="AY252" s="23" t="s">
        <v>154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23</v>
      </c>
      <c r="BK252" s="185">
        <f>ROUND(I252*H252,2)</f>
        <v>0</v>
      </c>
      <c r="BL252" s="23" t="s">
        <v>161</v>
      </c>
      <c r="BM252" s="23" t="s">
        <v>558</v>
      </c>
    </row>
    <row r="253" spans="2:65" s="11" customFormat="1">
      <c r="B253" s="186"/>
      <c r="D253" s="187" t="s">
        <v>163</v>
      </c>
      <c r="E253" s="188" t="s">
        <v>5</v>
      </c>
      <c r="F253" s="189" t="s">
        <v>559</v>
      </c>
      <c r="H253" s="190">
        <v>90.900999999999996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95" t="s">
        <v>163</v>
      </c>
      <c r="AU253" s="195" t="s">
        <v>87</v>
      </c>
      <c r="AV253" s="11" t="s">
        <v>87</v>
      </c>
      <c r="AW253" s="11" t="s">
        <v>42</v>
      </c>
      <c r="AX253" s="11" t="s">
        <v>23</v>
      </c>
      <c r="AY253" s="195" t="s">
        <v>154</v>
      </c>
    </row>
    <row r="254" spans="2:65" s="1" customFormat="1" ht="25.5" customHeight="1">
      <c r="B254" s="173"/>
      <c r="C254" s="174" t="s">
        <v>560</v>
      </c>
      <c r="D254" s="174" t="s">
        <v>156</v>
      </c>
      <c r="E254" s="175" t="s">
        <v>561</v>
      </c>
      <c r="F254" s="176" t="s">
        <v>562</v>
      </c>
      <c r="G254" s="177" t="s">
        <v>167</v>
      </c>
      <c r="H254" s="178">
        <v>90.741</v>
      </c>
      <c r="I254" s="179"/>
      <c r="J254" s="180">
        <f>ROUND(I254*H254,2)</f>
        <v>0</v>
      </c>
      <c r="K254" s="176" t="s">
        <v>160</v>
      </c>
      <c r="L254" s="40"/>
      <c r="M254" s="181" t="s">
        <v>5</v>
      </c>
      <c r="N254" s="182" t="s">
        <v>49</v>
      </c>
      <c r="O254" s="41"/>
      <c r="P254" s="183">
        <f>O254*H254</f>
        <v>0</v>
      </c>
      <c r="Q254" s="183">
        <v>0</v>
      </c>
      <c r="R254" s="183">
        <f>Q254*H254</f>
        <v>0</v>
      </c>
      <c r="S254" s="183">
        <v>2.9000000000000001E-2</v>
      </c>
      <c r="T254" s="184">
        <f>S254*H254</f>
        <v>2.6314890000000002</v>
      </c>
      <c r="AR254" s="23" t="s">
        <v>161</v>
      </c>
      <c r="AT254" s="23" t="s">
        <v>156</v>
      </c>
      <c r="AU254" s="23" t="s">
        <v>87</v>
      </c>
      <c r="AY254" s="23" t="s">
        <v>154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23</v>
      </c>
      <c r="BK254" s="185">
        <f>ROUND(I254*H254,2)</f>
        <v>0</v>
      </c>
      <c r="BL254" s="23" t="s">
        <v>161</v>
      </c>
      <c r="BM254" s="23" t="s">
        <v>563</v>
      </c>
    </row>
    <row r="255" spans="2:65" s="1" customFormat="1" ht="25.5" customHeight="1">
      <c r="B255" s="173"/>
      <c r="C255" s="174" t="s">
        <v>564</v>
      </c>
      <c r="D255" s="174" t="s">
        <v>156</v>
      </c>
      <c r="E255" s="175" t="s">
        <v>565</v>
      </c>
      <c r="F255" s="176" t="s">
        <v>566</v>
      </c>
      <c r="G255" s="177" t="s">
        <v>167</v>
      </c>
      <c r="H255" s="178">
        <v>67.155000000000001</v>
      </c>
      <c r="I255" s="179"/>
      <c r="J255" s="180">
        <f>ROUND(I255*H255,2)</f>
        <v>0</v>
      </c>
      <c r="K255" s="176" t="s">
        <v>160</v>
      </c>
      <c r="L255" s="40"/>
      <c r="M255" s="181" t="s">
        <v>5</v>
      </c>
      <c r="N255" s="182" t="s">
        <v>49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1.4</v>
      </c>
      <c r="T255" s="184">
        <f>S255*H255</f>
        <v>94.016999999999996</v>
      </c>
      <c r="AR255" s="23" t="s">
        <v>161</v>
      </c>
      <c r="AT255" s="23" t="s">
        <v>156</v>
      </c>
      <c r="AU255" s="23" t="s">
        <v>87</v>
      </c>
      <c r="AY255" s="23" t="s">
        <v>154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23</v>
      </c>
      <c r="BK255" s="185">
        <f>ROUND(I255*H255,2)</f>
        <v>0</v>
      </c>
      <c r="BL255" s="23" t="s">
        <v>161</v>
      </c>
      <c r="BM255" s="23" t="s">
        <v>567</v>
      </c>
    </row>
    <row r="256" spans="2:65" s="11" customFormat="1">
      <c r="B256" s="186"/>
      <c r="D256" s="187" t="s">
        <v>163</v>
      </c>
      <c r="E256" s="188" t="s">
        <v>5</v>
      </c>
      <c r="F256" s="189" t="s">
        <v>568</v>
      </c>
      <c r="H256" s="190">
        <v>67.155000000000001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95" t="s">
        <v>163</v>
      </c>
      <c r="AU256" s="195" t="s">
        <v>87</v>
      </c>
      <c r="AV256" s="11" t="s">
        <v>87</v>
      </c>
      <c r="AW256" s="11" t="s">
        <v>42</v>
      </c>
      <c r="AX256" s="11" t="s">
        <v>23</v>
      </c>
      <c r="AY256" s="195" t="s">
        <v>154</v>
      </c>
    </row>
    <row r="257" spans="2:65" s="1" customFormat="1" ht="16.5" customHeight="1">
      <c r="B257" s="173"/>
      <c r="C257" s="174" t="s">
        <v>569</v>
      </c>
      <c r="D257" s="174" t="s">
        <v>156</v>
      </c>
      <c r="E257" s="175" t="s">
        <v>570</v>
      </c>
      <c r="F257" s="176" t="s">
        <v>571</v>
      </c>
      <c r="G257" s="177" t="s">
        <v>233</v>
      </c>
      <c r="H257" s="178">
        <v>6</v>
      </c>
      <c r="I257" s="179"/>
      <c r="J257" s="180">
        <f>ROUND(I257*H257,2)</f>
        <v>0</v>
      </c>
      <c r="K257" s="176" t="s">
        <v>160</v>
      </c>
      <c r="L257" s="40"/>
      <c r="M257" s="181" t="s">
        <v>5</v>
      </c>
      <c r="N257" s="182" t="s">
        <v>49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23" t="s">
        <v>161</v>
      </c>
      <c r="AT257" s="23" t="s">
        <v>156</v>
      </c>
      <c r="AU257" s="23" t="s">
        <v>87</v>
      </c>
      <c r="AY257" s="23" t="s">
        <v>154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23</v>
      </c>
      <c r="BK257" s="185">
        <f>ROUND(I257*H257,2)</f>
        <v>0</v>
      </c>
      <c r="BL257" s="23" t="s">
        <v>161</v>
      </c>
      <c r="BM257" s="23" t="s">
        <v>572</v>
      </c>
    </row>
    <row r="258" spans="2:65" s="1" customFormat="1" ht="25.5" customHeight="1">
      <c r="B258" s="173"/>
      <c r="C258" s="174" t="s">
        <v>573</v>
      </c>
      <c r="D258" s="174" t="s">
        <v>156</v>
      </c>
      <c r="E258" s="175" t="s">
        <v>574</v>
      </c>
      <c r="F258" s="176" t="s">
        <v>575</v>
      </c>
      <c r="G258" s="177" t="s">
        <v>159</v>
      </c>
      <c r="H258" s="178">
        <v>54.38</v>
      </c>
      <c r="I258" s="179"/>
      <c r="J258" s="180">
        <f>ROUND(I258*H258,2)</f>
        <v>0</v>
      </c>
      <c r="K258" s="176" t="s">
        <v>160</v>
      </c>
      <c r="L258" s="40"/>
      <c r="M258" s="181" t="s">
        <v>5</v>
      </c>
      <c r="N258" s="182" t="s">
        <v>49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1.4E-2</v>
      </c>
      <c r="T258" s="184">
        <f>S258*H258</f>
        <v>0.76132</v>
      </c>
      <c r="AR258" s="23" t="s">
        <v>161</v>
      </c>
      <c r="AT258" s="23" t="s">
        <v>156</v>
      </c>
      <c r="AU258" s="23" t="s">
        <v>87</v>
      </c>
      <c r="AY258" s="23" t="s">
        <v>154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23</v>
      </c>
      <c r="BK258" s="185">
        <f>ROUND(I258*H258,2)</f>
        <v>0</v>
      </c>
      <c r="BL258" s="23" t="s">
        <v>161</v>
      </c>
      <c r="BM258" s="23" t="s">
        <v>576</v>
      </c>
    </row>
    <row r="259" spans="2:65" s="11" customFormat="1">
      <c r="B259" s="186"/>
      <c r="D259" s="187" t="s">
        <v>163</v>
      </c>
      <c r="E259" s="188" t="s">
        <v>5</v>
      </c>
      <c r="F259" s="189" t="s">
        <v>577</v>
      </c>
      <c r="H259" s="190">
        <v>54.38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5" t="s">
        <v>163</v>
      </c>
      <c r="AU259" s="195" t="s">
        <v>87</v>
      </c>
      <c r="AV259" s="11" t="s">
        <v>87</v>
      </c>
      <c r="AW259" s="11" t="s">
        <v>42</v>
      </c>
      <c r="AX259" s="11" t="s">
        <v>23</v>
      </c>
      <c r="AY259" s="195" t="s">
        <v>154</v>
      </c>
    </row>
    <row r="260" spans="2:65" s="1" customFormat="1" ht="16.5" customHeight="1">
      <c r="B260" s="173"/>
      <c r="C260" s="174" t="s">
        <v>578</v>
      </c>
      <c r="D260" s="174" t="s">
        <v>156</v>
      </c>
      <c r="E260" s="175" t="s">
        <v>579</v>
      </c>
      <c r="F260" s="176" t="s">
        <v>580</v>
      </c>
      <c r="G260" s="177" t="s">
        <v>159</v>
      </c>
      <c r="H260" s="178">
        <v>299.40600000000001</v>
      </c>
      <c r="I260" s="179"/>
      <c r="J260" s="180">
        <f>ROUND(I260*H260,2)</f>
        <v>0</v>
      </c>
      <c r="K260" s="176" t="s">
        <v>160</v>
      </c>
      <c r="L260" s="40"/>
      <c r="M260" s="181" t="s">
        <v>5</v>
      </c>
      <c r="N260" s="182" t="s">
        <v>49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1.4E-2</v>
      </c>
      <c r="T260" s="184">
        <f>S260*H260</f>
        <v>4.1916840000000004</v>
      </c>
      <c r="AR260" s="23" t="s">
        <v>161</v>
      </c>
      <c r="AT260" s="23" t="s">
        <v>156</v>
      </c>
      <c r="AU260" s="23" t="s">
        <v>87</v>
      </c>
      <c r="AY260" s="23" t="s">
        <v>154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23</v>
      </c>
      <c r="BK260" s="185">
        <f>ROUND(I260*H260,2)</f>
        <v>0</v>
      </c>
      <c r="BL260" s="23" t="s">
        <v>161</v>
      </c>
      <c r="BM260" s="23" t="s">
        <v>581</v>
      </c>
    </row>
    <row r="261" spans="2:65" s="11" customFormat="1">
      <c r="B261" s="186"/>
      <c r="D261" s="187" t="s">
        <v>163</v>
      </c>
      <c r="E261" s="188" t="s">
        <v>5</v>
      </c>
      <c r="F261" s="189" t="s">
        <v>582</v>
      </c>
      <c r="H261" s="190">
        <v>299.40600000000001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AT261" s="195" t="s">
        <v>163</v>
      </c>
      <c r="AU261" s="195" t="s">
        <v>87</v>
      </c>
      <c r="AV261" s="11" t="s">
        <v>87</v>
      </c>
      <c r="AW261" s="11" t="s">
        <v>42</v>
      </c>
      <c r="AX261" s="11" t="s">
        <v>23</v>
      </c>
      <c r="AY261" s="195" t="s">
        <v>154</v>
      </c>
    </row>
    <row r="262" spans="2:65" s="1" customFormat="1" ht="25.5" customHeight="1">
      <c r="B262" s="173"/>
      <c r="C262" s="174" t="s">
        <v>583</v>
      </c>
      <c r="D262" s="174" t="s">
        <v>156</v>
      </c>
      <c r="E262" s="175" t="s">
        <v>584</v>
      </c>
      <c r="F262" s="176" t="s">
        <v>585</v>
      </c>
      <c r="G262" s="177" t="s">
        <v>159</v>
      </c>
      <c r="H262" s="178">
        <v>78.3</v>
      </c>
      <c r="I262" s="179"/>
      <c r="J262" s="180">
        <f>ROUND(I262*H262,2)</f>
        <v>0</v>
      </c>
      <c r="K262" s="176" t="s">
        <v>160</v>
      </c>
      <c r="L262" s="40"/>
      <c r="M262" s="181" t="s">
        <v>5</v>
      </c>
      <c r="N262" s="182" t="s">
        <v>49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0.05</v>
      </c>
      <c r="T262" s="184">
        <f>S262*H262</f>
        <v>3.915</v>
      </c>
      <c r="AR262" s="23" t="s">
        <v>161</v>
      </c>
      <c r="AT262" s="23" t="s">
        <v>156</v>
      </c>
      <c r="AU262" s="23" t="s">
        <v>87</v>
      </c>
      <c r="AY262" s="23" t="s">
        <v>154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23</v>
      </c>
      <c r="BK262" s="185">
        <f>ROUND(I262*H262,2)</f>
        <v>0</v>
      </c>
      <c r="BL262" s="23" t="s">
        <v>161</v>
      </c>
      <c r="BM262" s="23" t="s">
        <v>586</v>
      </c>
    </row>
    <row r="263" spans="2:65" s="11" customFormat="1">
      <c r="B263" s="186"/>
      <c r="D263" s="187" t="s">
        <v>163</v>
      </c>
      <c r="E263" s="188" t="s">
        <v>5</v>
      </c>
      <c r="F263" s="189" t="s">
        <v>587</v>
      </c>
      <c r="H263" s="190">
        <v>78.3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5" t="s">
        <v>163</v>
      </c>
      <c r="AU263" s="195" t="s">
        <v>87</v>
      </c>
      <c r="AV263" s="11" t="s">
        <v>87</v>
      </c>
      <c r="AW263" s="11" t="s">
        <v>42</v>
      </c>
      <c r="AX263" s="11" t="s">
        <v>23</v>
      </c>
      <c r="AY263" s="195" t="s">
        <v>154</v>
      </c>
    </row>
    <row r="264" spans="2:65" s="1" customFormat="1" ht="25.5" customHeight="1">
      <c r="B264" s="173"/>
      <c r="C264" s="174" t="s">
        <v>588</v>
      </c>
      <c r="D264" s="174" t="s">
        <v>156</v>
      </c>
      <c r="E264" s="175" t="s">
        <v>589</v>
      </c>
      <c r="F264" s="176" t="s">
        <v>590</v>
      </c>
      <c r="G264" s="177" t="s">
        <v>159</v>
      </c>
      <c r="H264" s="178">
        <v>6.8</v>
      </c>
      <c r="I264" s="179"/>
      <c r="J264" s="180">
        <f>ROUND(I264*H264,2)</f>
        <v>0</v>
      </c>
      <c r="K264" s="176" t="s">
        <v>160</v>
      </c>
      <c r="L264" s="40"/>
      <c r="M264" s="181" t="s">
        <v>5</v>
      </c>
      <c r="N264" s="182" t="s">
        <v>49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7.5999999999999998E-2</v>
      </c>
      <c r="T264" s="184">
        <f>S264*H264</f>
        <v>0.51679999999999993</v>
      </c>
      <c r="AR264" s="23" t="s">
        <v>161</v>
      </c>
      <c r="AT264" s="23" t="s">
        <v>156</v>
      </c>
      <c r="AU264" s="23" t="s">
        <v>87</v>
      </c>
      <c r="AY264" s="23" t="s">
        <v>154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23</v>
      </c>
      <c r="BK264" s="185">
        <f>ROUND(I264*H264,2)</f>
        <v>0</v>
      </c>
      <c r="BL264" s="23" t="s">
        <v>161</v>
      </c>
      <c r="BM264" s="23" t="s">
        <v>591</v>
      </c>
    </row>
    <row r="265" spans="2:65" s="11" customFormat="1">
      <c r="B265" s="186"/>
      <c r="D265" s="187" t="s">
        <v>163</v>
      </c>
      <c r="E265" s="188" t="s">
        <v>5</v>
      </c>
      <c r="F265" s="189" t="s">
        <v>592</v>
      </c>
      <c r="H265" s="190">
        <v>6.8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AT265" s="195" t="s">
        <v>163</v>
      </c>
      <c r="AU265" s="195" t="s">
        <v>87</v>
      </c>
      <c r="AV265" s="11" t="s">
        <v>87</v>
      </c>
      <c r="AW265" s="11" t="s">
        <v>42</v>
      </c>
      <c r="AX265" s="11" t="s">
        <v>23</v>
      </c>
      <c r="AY265" s="195" t="s">
        <v>154</v>
      </c>
    </row>
    <row r="266" spans="2:65" s="1" customFormat="1" ht="25.5" customHeight="1">
      <c r="B266" s="173"/>
      <c r="C266" s="174" t="s">
        <v>593</v>
      </c>
      <c r="D266" s="174" t="s">
        <v>156</v>
      </c>
      <c r="E266" s="175" t="s">
        <v>594</v>
      </c>
      <c r="F266" s="176" t="s">
        <v>595</v>
      </c>
      <c r="G266" s="177" t="s">
        <v>159</v>
      </c>
      <c r="H266" s="178">
        <v>37.799999999999997</v>
      </c>
      <c r="I266" s="179"/>
      <c r="J266" s="180">
        <f>ROUND(I266*H266,2)</f>
        <v>0</v>
      </c>
      <c r="K266" s="176" t="s">
        <v>160</v>
      </c>
      <c r="L266" s="40"/>
      <c r="M266" s="181" t="s">
        <v>5</v>
      </c>
      <c r="N266" s="182" t="s">
        <v>49</v>
      </c>
      <c r="O266" s="41"/>
      <c r="P266" s="183">
        <f>O266*H266</f>
        <v>0</v>
      </c>
      <c r="Q266" s="183">
        <v>0</v>
      </c>
      <c r="R266" s="183">
        <f>Q266*H266</f>
        <v>0</v>
      </c>
      <c r="S266" s="183">
        <v>6.6000000000000003E-2</v>
      </c>
      <c r="T266" s="184">
        <f>S266*H266</f>
        <v>2.4948000000000001</v>
      </c>
      <c r="AR266" s="23" t="s">
        <v>161</v>
      </c>
      <c r="AT266" s="23" t="s">
        <v>156</v>
      </c>
      <c r="AU266" s="23" t="s">
        <v>87</v>
      </c>
      <c r="AY266" s="23" t="s">
        <v>154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23</v>
      </c>
      <c r="BK266" s="185">
        <f>ROUND(I266*H266,2)</f>
        <v>0</v>
      </c>
      <c r="BL266" s="23" t="s">
        <v>161</v>
      </c>
      <c r="BM266" s="23" t="s">
        <v>596</v>
      </c>
    </row>
    <row r="267" spans="2:65" s="11" customFormat="1">
      <c r="B267" s="186"/>
      <c r="D267" s="187" t="s">
        <v>163</v>
      </c>
      <c r="E267" s="188" t="s">
        <v>5</v>
      </c>
      <c r="F267" s="189" t="s">
        <v>597</v>
      </c>
      <c r="H267" s="190">
        <v>37.799999999999997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95" t="s">
        <v>163</v>
      </c>
      <c r="AU267" s="195" t="s">
        <v>87</v>
      </c>
      <c r="AV267" s="11" t="s">
        <v>87</v>
      </c>
      <c r="AW267" s="11" t="s">
        <v>42</v>
      </c>
      <c r="AX267" s="11" t="s">
        <v>23</v>
      </c>
      <c r="AY267" s="195" t="s">
        <v>154</v>
      </c>
    </row>
    <row r="268" spans="2:65" s="1" customFormat="1" ht="38.25" customHeight="1">
      <c r="B268" s="173"/>
      <c r="C268" s="174" t="s">
        <v>598</v>
      </c>
      <c r="D268" s="174" t="s">
        <v>156</v>
      </c>
      <c r="E268" s="175" t="s">
        <v>599</v>
      </c>
      <c r="F268" s="176" t="s">
        <v>600</v>
      </c>
      <c r="G268" s="177" t="s">
        <v>233</v>
      </c>
      <c r="H268" s="178">
        <v>6</v>
      </c>
      <c r="I268" s="179"/>
      <c r="J268" s="180">
        <f>ROUND(I268*H268,2)</f>
        <v>0</v>
      </c>
      <c r="K268" s="176" t="s">
        <v>160</v>
      </c>
      <c r="L268" s="40"/>
      <c r="M268" s="181" t="s">
        <v>5</v>
      </c>
      <c r="N268" s="182" t="s">
        <v>49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0.13800000000000001</v>
      </c>
      <c r="T268" s="184">
        <f>S268*H268</f>
        <v>0.82800000000000007</v>
      </c>
      <c r="AR268" s="23" t="s">
        <v>161</v>
      </c>
      <c r="AT268" s="23" t="s">
        <v>156</v>
      </c>
      <c r="AU268" s="23" t="s">
        <v>87</v>
      </c>
      <c r="AY268" s="23" t="s">
        <v>154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23</v>
      </c>
      <c r="BK268" s="185">
        <f>ROUND(I268*H268,2)</f>
        <v>0</v>
      </c>
      <c r="BL268" s="23" t="s">
        <v>161</v>
      </c>
      <c r="BM268" s="23" t="s">
        <v>601</v>
      </c>
    </row>
    <row r="269" spans="2:65" s="1" customFormat="1" ht="25.5" customHeight="1">
      <c r="B269" s="173"/>
      <c r="C269" s="174" t="s">
        <v>602</v>
      </c>
      <c r="D269" s="174" t="s">
        <v>156</v>
      </c>
      <c r="E269" s="175" t="s">
        <v>603</v>
      </c>
      <c r="F269" s="176" t="s">
        <v>604</v>
      </c>
      <c r="G269" s="177" t="s">
        <v>366</v>
      </c>
      <c r="H269" s="178">
        <v>4</v>
      </c>
      <c r="I269" s="179"/>
      <c r="J269" s="180">
        <f>ROUND(I269*H269,2)</f>
        <v>0</v>
      </c>
      <c r="K269" s="176" t="s">
        <v>160</v>
      </c>
      <c r="L269" s="40"/>
      <c r="M269" s="181" t="s">
        <v>5</v>
      </c>
      <c r="N269" s="182" t="s">
        <v>49</v>
      </c>
      <c r="O269" s="41"/>
      <c r="P269" s="183">
        <f>O269*H269</f>
        <v>0</v>
      </c>
      <c r="Q269" s="183">
        <v>1.0000000000000001E-5</v>
      </c>
      <c r="R269" s="183">
        <f>Q269*H269</f>
        <v>4.0000000000000003E-5</v>
      </c>
      <c r="S269" s="183">
        <v>0</v>
      </c>
      <c r="T269" s="184">
        <f>S269*H269</f>
        <v>0</v>
      </c>
      <c r="AR269" s="23" t="s">
        <v>161</v>
      </c>
      <c r="AT269" s="23" t="s">
        <v>156</v>
      </c>
      <c r="AU269" s="23" t="s">
        <v>87</v>
      </c>
      <c r="AY269" s="23" t="s">
        <v>154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23</v>
      </c>
      <c r="BK269" s="185">
        <f>ROUND(I269*H269,2)</f>
        <v>0</v>
      </c>
      <c r="BL269" s="23" t="s">
        <v>161</v>
      </c>
      <c r="BM269" s="23" t="s">
        <v>605</v>
      </c>
    </row>
    <row r="270" spans="2:65" s="1" customFormat="1" ht="25.5" customHeight="1">
      <c r="B270" s="173"/>
      <c r="C270" s="174" t="s">
        <v>606</v>
      </c>
      <c r="D270" s="174" t="s">
        <v>156</v>
      </c>
      <c r="E270" s="175" t="s">
        <v>607</v>
      </c>
      <c r="F270" s="176" t="s">
        <v>608</v>
      </c>
      <c r="G270" s="177" t="s">
        <v>159</v>
      </c>
      <c r="H270" s="178">
        <v>84.3</v>
      </c>
      <c r="I270" s="179"/>
      <c r="J270" s="180">
        <f>ROUND(I270*H270,2)</f>
        <v>0</v>
      </c>
      <c r="K270" s="176" t="s">
        <v>160</v>
      </c>
      <c r="L270" s="40"/>
      <c r="M270" s="181" t="s">
        <v>5</v>
      </c>
      <c r="N270" s="182" t="s">
        <v>49</v>
      </c>
      <c r="O270" s="41"/>
      <c r="P270" s="183">
        <f>O270*H270</f>
        <v>0</v>
      </c>
      <c r="Q270" s="183">
        <v>0</v>
      </c>
      <c r="R270" s="183">
        <f>Q270*H270</f>
        <v>0</v>
      </c>
      <c r="S270" s="183">
        <v>0.01</v>
      </c>
      <c r="T270" s="184">
        <f>S270*H270</f>
        <v>0.84299999999999997</v>
      </c>
      <c r="AR270" s="23" t="s">
        <v>161</v>
      </c>
      <c r="AT270" s="23" t="s">
        <v>156</v>
      </c>
      <c r="AU270" s="23" t="s">
        <v>87</v>
      </c>
      <c r="AY270" s="23" t="s">
        <v>154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23</v>
      </c>
      <c r="BK270" s="185">
        <f>ROUND(I270*H270,2)</f>
        <v>0</v>
      </c>
      <c r="BL270" s="23" t="s">
        <v>161</v>
      </c>
      <c r="BM270" s="23" t="s">
        <v>609</v>
      </c>
    </row>
    <row r="271" spans="2:65" s="1" customFormat="1" ht="25.5" customHeight="1">
      <c r="B271" s="173"/>
      <c r="C271" s="174" t="s">
        <v>610</v>
      </c>
      <c r="D271" s="174" t="s">
        <v>156</v>
      </c>
      <c r="E271" s="175" t="s">
        <v>611</v>
      </c>
      <c r="F271" s="176" t="s">
        <v>612</v>
      </c>
      <c r="G271" s="177" t="s">
        <v>159</v>
      </c>
      <c r="H271" s="178">
        <v>35.28</v>
      </c>
      <c r="I271" s="179"/>
      <c r="J271" s="180">
        <f>ROUND(I271*H271,2)</f>
        <v>0</v>
      </c>
      <c r="K271" s="176" t="s">
        <v>160</v>
      </c>
      <c r="L271" s="40"/>
      <c r="M271" s="181" t="s">
        <v>5</v>
      </c>
      <c r="N271" s="182" t="s">
        <v>49</v>
      </c>
      <c r="O271" s="41"/>
      <c r="P271" s="183">
        <f>O271*H271</f>
        <v>0</v>
      </c>
      <c r="Q271" s="183">
        <v>0</v>
      </c>
      <c r="R271" s="183">
        <f>Q271*H271</f>
        <v>0</v>
      </c>
      <c r="S271" s="183">
        <v>8.8999999999999996E-2</v>
      </c>
      <c r="T271" s="184">
        <f>S271*H271</f>
        <v>3.13992</v>
      </c>
      <c r="AR271" s="23" t="s">
        <v>161</v>
      </c>
      <c r="AT271" s="23" t="s">
        <v>156</v>
      </c>
      <c r="AU271" s="23" t="s">
        <v>87</v>
      </c>
      <c r="AY271" s="23" t="s">
        <v>154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23" t="s">
        <v>23</v>
      </c>
      <c r="BK271" s="185">
        <f>ROUND(I271*H271,2)</f>
        <v>0</v>
      </c>
      <c r="BL271" s="23" t="s">
        <v>161</v>
      </c>
      <c r="BM271" s="23" t="s">
        <v>613</v>
      </c>
    </row>
    <row r="272" spans="2:65" s="11" customFormat="1">
      <c r="B272" s="186"/>
      <c r="D272" s="196" t="s">
        <v>163</v>
      </c>
      <c r="E272" s="195" t="s">
        <v>5</v>
      </c>
      <c r="F272" s="197" t="s">
        <v>614</v>
      </c>
      <c r="H272" s="198">
        <v>35.28</v>
      </c>
      <c r="I272" s="191"/>
      <c r="L272" s="186"/>
      <c r="M272" s="192"/>
      <c r="N272" s="193"/>
      <c r="O272" s="193"/>
      <c r="P272" s="193"/>
      <c r="Q272" s="193"/>
      <c r="R272" s="193"/>
      <c r="S272" s="193"/>
      <c r="T272" s="194"/>
      <c r="AT272" s="195" t="s">
        <v>163</v>
      </c>
      <c r="AU272" s="195" t="s">
        <v>87</v>
      </c>
      <c r="AV272" s="11" t="s">
        <v>87</v>
      </c>
      <c r="AW272" s="11" t="s">
        <v>42</v>
      </c>
      <c r="AX272" s="11" t="s">
        <v>23</v>
      </c>
      <c r="AY272" s="195" t="s">
        <v>154</v>
      </c>
    </row>
    <row r="273" spans="2:65" s="10" customFormat="1" ht="29.85" customHeight="1">
      <c r="B273" s="159"/>
      <c r="D273" s="170" t="s">
        <v>77</v>
      </c>
      <c r="E273" s="171" t="s">
        <v>615</v>
      </c>
      <c r="F273" s="171" t="s">
        <v>616</v>
      </c>
      <c r="I273" s="162"/>
      <c r="J273" s="172">
        <f>BK273</f>
        <v>0</v>
      </c>
      <c r="L273" s="159"/>
      <c r="M273" s="164"/>
      <c r="N273" s="165"/>
      <c r="O273" s="165"/>
      <c r="P273" s="166">
        <f>SUM(P274:P280)</f>
        <v>0</v>
      </c>
      <c r="Q273" s="165"/>
      <c r="R273" s="166">
        <f>SUM(R274:R280)</f>
        <v>0</v>
      </c>
      <c r="S273" s="165"/>
      <c r="T273" s="167">
        <f>SUM(T274:T280)</f>
        <v>0</v>
      </c>
      <c r="AR273" s="160" t="s">
        <v>23</v>
      </c>
      <c r="AT273" s="168" t="s">
        <v>77</v>
      </c>
      <c r="AU273" s="168" t="s">
        <v>23</v>
      </c>
      <c r="AY273" s="160" t="s">
        <v>154</v>
      </c>
      <c r="BK273" s="169">
        <f>SUM(BK274:BK280)</f>
        <v>0</v>
      </c>
    </row>
    <row r="274" spans="2:65" s="1" customFormat="1" ht="25.5" customHeight="1">
      <c r="B274" s="173"/>
      <c r="C274" s="174" t="s">
        <v>617</v>
      </c>
      <c r="D274" s="174" t="s">
        <v>156</v>
      </c>
      <c r="E274" s="175" t="s">
        <v>618</v>
      </c>
      <c r="F274" s="176" t="s">
        <v>619</v>
      </c>
      <c r="G274" s="177" t="s">
        <v>271</v>
      </c>
      <c r="H274" s="178">
        <v>343.327</v>
      </c>
      <c r="I274" s="179"/>
      <c r="J274" s="180">
        <f>ROUND(I274*H274,2)</f>
        <v>0</v>
      </c>
      <c r="K274" s="176" t="s">
        <v>160</v>
      </c>
      <c r="L274" s="40"/>
      <c r="M274" s="181" t="s">
        <v>5</v>
      </c>
      <c r="N274" s="182" t="s">
        <v>49</v>
      </c>
      <c r="O274" s="41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AR274" s="23" t="s">
        <v>161</v>
      </c>
      <c r="AT274" s="23" t="s">
        <v>156</v>
      </c>
      <c r="AU274" s="23" t="s">
        <v>87</v>
      </c>
      <c r="AY274" s="23" t="s">
        <v>154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3" t="s">
        <v>23</v>
      </c>
      <c r="BK274" s="185">
        <f>ROUND(I274*H274,2)</f>
        <v>0</v>
      </c>
      <c r="BL274" s="23" t="s">
        <v>161</v>
      </c>
      <c r="BM274" s="23" t="s">
        <v>620</v>
      </c>
    </row>
    <row r="275" spans="2:65" s="1" customFormat="1" ht="25.5" customHeight="1">
      <c r="B275" s="173"/>
      <c r="C275" s="174" t="s">
        <v>621</v>
      </c>
      <c r="D275" s="174" t="s">
        <v>156</v>
      </c>
      <c r="E275" s="175" t="s">
        <v>622</v>
      </c>
      <c r="F275" s="176" t="s">
        <v>623</v>
      </c>
      <c r="G275" s="177" t="s">
        <v>271</v>
      </c>
      <c r="H275" s="178">
        <v>343.327</v>
      </c>
      <c r="I275" s="179"/>
      <c r="J275" s="180">
        <f>ROUND(I275*H275,2)</f>
        <v>0</v>
      </c>
      <c r="K275" s="176" t="s">
        <v>160</v>
      </c>
      <c r="L275" s="40"/>
      <c r="M275" s="181" t="s">
        <v>5</v>
      </c>
      <c r="N275" s="182" t="s">
        <v>49</v>
      </c>
      <c r="O275" s="41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AR275" s="23" t="s">
        <v>161</v>
      </c>
      <c r="AT275" s="23" t="s">
        <v>156</v>
      </c>
      <c r="AU275" s="23" t="s">
        <v>87</v>
      </c>
      <c r="AY275" s="23" t="s">
        <v>154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3" t="s">
        <v>23</v>
      </c>
      <c r="BK275" s="185">
        <f>ROUND(I275*H275,2)</f>
        <v>0</v>
      </c>
      <c r="BL275" s="23" t="s">
        <v>161</v>
      </c>
      <c r="BM275" s="23" t="s">
        <v>624</v>
      </c>
    </row>
    <row r="276" spans="2:65" s="1" customFormat="1" ht="25.5" customHeight="1">
      <c r="B276" s="173"/>
      <c r="C276" s="174" t="s">
        <v>29</v>
      </c>
      <c r="D276" s="174" t="s">
        <v>156</v>
      </c>
      <c r="E276" s="175" t="s">
        <v>625</v>
      </c>
      <c r="F276" s="176" t="s">
        <v>626</v>
      </c>
      <c r="G276" s="177" t="s">
        <v>271</v>
      </c>
      <c r="H276" s="178">
        <v>3394.25</v>
      </c>
      <c r="I276" s="179"/>
      <c r="J276" s="180">
        <f>ROUND(I276*H276,2)</f>
        <v>0</v>
      </c>
      <c r="K276" s="176" t="s">
        <v>160</v>
      </c>
      <c r="L276" s="40"/>
      <c r="M276" s="181" t="s">
        <v>5</v>
      </c>
      <c r="N276" s="182" t="s">
        <v>49</v>
      </c>
      <c r="O276" s="41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3" t="s">
        <v>161</v>
      </c>
      <c r="AT276" s="23" t="s">
        <v>156</v>
      </c>
      <c r="AU276" s="23" t="s">
        <v>87</v>
      </c>
      <c r="AY276" s="23" t="s">
        <v>154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3" t="s">
        <v>23</v>
      </c>
      <c r="BK276" s="185">
        <f>ROUND(I276*H276,2)</f>
        <v>0</v>
      </c>
      <c r="BL276" s="23" t="s">
        <v>161</v>
      </c>
      <c r="BM276" s="23" t="s">
        <v>627</v>
      </c>
    </row>
    <row r="277" spans="2:65" s="11" customFormat="1">
      <c r="B277" s="186"/>
      <c r="D277" s="187" t="s">
        <v>163</v>
      </c>
      <c r="E277" s="188" t="s">
        <v>5</v>
      </c>
      <c r="F277" s="189" t="s">
        <v>628</v>
      </c>
      <c r="H277" s="190">
        <v>3394.25</v>
      </c>
      <c r="I277" s="191"/>
      <c r="L277" s="186"/>
      <c r="M277" s="192"/>
      <c r="N277" s="193"/>
      <c r="O277" s="193"/>
      <c r="P277" s="193"/>
      <c r="Q277" s="193"/>
      <c r="R277" s="193"/>
      <c r="S277" s="193"/>
      <c r="T277" s="194"/>
      <c r="AT277" s="195" t="s">
        <v>163</v>
      </c>
      <c r="AU277" s="195" t="s">
        <v>87</v>
      </c>
      <c r="AV277" s="11" t="s">
        <v>87</v>
      </c>
      <c r="AW277" s="11" t="s">
        <v>42</v>
      </c>
      <c r="AX277" s="11" t="s">
        <v>23</v>
      </c>
      <c r="AY277" s="195" t="s">
        <v>154</v>
      </c>
    </row>
    <row r="278" spans="2:65" s="1" customFormat="1" ht="16.5" customHeight="1">
      <c r="B278" s="173"/>
      <c r="C278" s="174" t="s">
        <v>629</v>
      </c>
      <c r="D278" s="174" t="s">
        <v>156</v>
      </c>
      <c r="E278" s="175" t="s">
        <v>630</v>
      </c>
      <c r="F278" s="176" t="s">
        <v>631</v>
      </c>
      <c r="G278" s="177" t="s">
        <v>271</v>
      </c>
      <c r="H278" s="178">
        <v>1.5</v>
      </c>
      <c r="I278" s="179"/>
      <c r="J278" s="180">
        <f>ROUND(I278*H278,2)</f>
        <v>0</v>
      </c>
      <c r="K278" s="176" t="s">
        <v>160</v>
      </c>
      <c r="L278" s="40"/>
      <c r="M278" s="181" t="s">
        <v>5</v>
      </c>
      <c r="N278" s="182" t="s">
        <v>49</v>
      </c>
      <c r="O278" s="41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23" t="s">
        <v>161</v>
      </c>
      <c r="AT278" s="23" t="s">
        <v>156</v>
      </c>
      <c r="AU278" s="23" t="s">
        <v>87</v>
      </c>
      <c r="AY278" s="23" t="s">
        <v>154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3" t="s">
        <v>23</v>
      </c>
      <c r="BK278" s="185">
        <f>ROUND(I278*H278,2)</f>
        <v>0</v>
      </c>
      <c r="BL278" s="23" t="s">
        <v>161</v>
      </c>
      <c r="BM278" s="23" t="s">
        <v>632</v>
      </c>
    </row>
    <row r="279" spans="2:65" s="1" customFormat="1" ht="16.5" customHeight="1">
      <c r="B279" s="173"/>
      <c r="C279" s="375" t="s">
        <v>633</v>
      </c>
      <c r="D279" s="375" t="s">
        <v>156</v>
      </c>
      <c r="E279" s="175" t="s">
        <v>634</v>
      </c>
      <c r="F279" s="176" t="s">
        <v>635</v>
      </c>
      <c r="G279" s="177" t="s">
        <v>271</v>
      </c>
      <c r="H279" s="178">
        <v>337.92500000000001</v>
      </c>
      <c r="I279" s="179"/>
      <c r="J279" s="180">
        <f>ROUND(I279*H279,2)</f>
        <v>0</v>
      </c>
      <c r="K279" s="176" t="s">
        <v>160</v>
      </c>
      <c r="L279" s="40"/>
      <c r="M279" s="181" t="s">
        <v>5</v>
      </c>
      <c r="N279" s="182" t="s">
        <v>49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AR279" s="23" t="s">
        <v>161</v>
      </c>
      <c r="AT279" s="23" t="s">
        <v>156</v>
      </c>
      <c r="AU279" s="23" t="s">
        <v>87</v>
      </c>
      <c r="AY279" s="23" t="s">
        <v>154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23</v>
      </c>
      <c r="BK279" s="185">
        <f>ROUND(I279*H279,2)</f>
        <v>0</v>
      </c>
      <c r="BL279" s="23" t="s">
        <v>161</v>
      </c>
      <c r="BM279" s="23" t="s">
        <v>636</v>
      </c>
    </row>
    <row r="280" spans="2:65" s="11" customFormat="1">
      <c r="B280" s="186"/>
      <c r="D280" s="196" t="s">
        <v>163</v>
      </c>
      <c r="E280" s="195" t="s">
        <v>5</v>
      </c>
      <c r="F280" s="197" t="s">
        <v>637</v>
      </c>
      <c r="H280" s="198">
        <v>337.92500000000001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AT280" s="195" t="s">
        <v>163</v>
      </c>
      <c r="AU280" s="195" t="s">
        <v>87</v>
      </c>
      <c r="AV280" s="11" t="s">
        <v>87</v>
      </c>
      <c r="AW280" s="11" t="s">
        <v>42</v>
      </c>
      <c r="AX280" s="11" t="s">
        <v>23</v>
      </c>
      <c r="AY280" s="195" t="s">
        <v>154</v>
      </c>
    </row>
    <row r="281" spans="2:65" s="10" customFormat="1" ht="29.85" customHeight="1">
      <c r="B281" s="159"/>
      <c r="D281" s="170" t="s">
        <v>77</v>
      </c>
      <c r="E281" s="171" t="s">
        <v>638</v>
      </c>
      <c r="F281" s="171" t="s">
        <v>639</v>
      </c>
      <c r="I281" s="162"/>
      <c r="J281" s="172">
        <f>BK281</f>
        <v>0</v>
      </c>
      <c r="L281" s="159"/>
      <c r="M281" s="164"/>
      <c r="N281" s="165"/>
      <c r="O281" s="165"/>
      <c r="P281" s="166">
        <f>P282</f>
        <v>0</v>
      </c>
      <c r="Q281" s="165"/>
      <c r="R281" s="166">
        <f>R282</f>
        <v>0</v>
      </c>
      <c r="S281" s="165"/>
      <c r="T281" s="167">
        <f>T282</f>
        <v>0</v>
      </c>
      <c r="AR281" s="160" t="s">
        <v>23</v>
      </c>
      <c r="AT281" s="168" t="s">
        <v>77</v>
      </c>
      <c r="AU281" s="168" t="s">
        <v>23</v>
      </c>
      <c r="AY281" s="160" t="s">
        <v>154</v>
      </c>
      <c r="BK281" s="169">
        <f>BK282</f>
        <v>0</v>
      </c>
    </row>
    <row r="282" spans="2:65" s="1" customFormat="1" ht="51" customHeight="1">
      <c r="B282" s="173"/>
      <c r="C282" s="375" t="s">
        <v>640</v>
      </c>
      <c r="D282" s="375" t="s">
        <v>156</v>
      </c>
      <c r="E282" s="175" t="s">
        <v>641</v>
      </c>
      <c r="F282" s="176" t="s">
        <v>642</v>
      </c>
      <c r="G282" s="177" t="s">
        <v>271</v>
      </c>
      <c r="H282" s="178">
        <v>595.31500000000005</v>
      </c>
      <c r="I282" s="179"/>
      <c r="J282" s="180">
        <f>ROUND(I282*H282,2)</f>
        <v>0</v>
      </c>
      <c r="K282" s="176" t="s">
        <v>160</v>
      </c>
      <c r="L282" s="40"/>
      <c r="M282" s="181" t="s">
        <v>5</v>
      </c>
      <c r="N282" s="182" t="s">
        <v>49</v>
      </c>
      <c r="O282" s="41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AR282" s="23" t="s">
        <v>161</v>
      </c>
      <c r="AT282" s="23" t="s">
        <v>156</v>
      </c>
      <c r="AU282" s="23" t="s">
        <v>87</v>
      </c>
      <c r="AY282" s="23" t="s">
        <v>154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23" t="s">
        <v>23</v>
      </c>
      <c r="BK282" s="185">
        <f>ROUND(I282*H282,2)</f>
        <v>0</v>
      </c>
      <c r="BL282" s="23" t="s">
        <v>161</v>
      </c>
      <c r="BM282" s="23" t="s">
        <v>643</v>
      </c>
    </row>
    <row r="283" spans="2:65" s="10" customFormat="1" ht="37.35" customHeight="1">
      <c r="B283" s="159"/>
      <c r="D283" s="160" t="s">
        <v>77</v>
      </c>
      <c r="E283" s="161" t="s">
        <v>644</v>
      </c>
      <c r="F283" s="161" t="s">
        <v>645</v>
      </c>
      <c r="I283" s="162"/>
      <c r="J283" s="163">
        <f>BK283</f>
        <v>0</v>
      </c>
      <c r="L283" s="159"/>
      <c r="M283" s="164"/>
      <c r="N283" s="165"/>
      <c r="O283" s="165"/>
      <c r="P283" s="166">
        <f>P284+P294+P302+P306+P319+P327+P332+P335+P337+P347+P349+P356+P375+P386+P413+P418+P440+P446+P449+P453</f>
        <v>0</v>
      </c>
      <c r="Q283" s="165"/>
      <c r="R283" s="166">
        <f>R284+R294+R302+R306+R319+R327+R332+R335+R337+R347+R349+R356+R375+R386+R413+R418+R440+R446+R449+R453</f>
        <v>10.293254080000001</v>
      </c>
      <c r="S283" s="165"/>
      <c r="T283" s="167">
        <f>T284+T294+T302+T306+T319+T327+T332+T335+T337+T347+T349+T356+T375+T386+T413+T418+T440+T446+T449+T453</f>
        <v>4.2998820000000002</v>
      </c>
      <c r="AR283" s="160" t="s">
        <v>87</v>
      </c>
      <c r="AT283" s="168" t="s">
        <v>77</v>
      </c>
      <c r="AU283" s="168" t="s">
        <v>78</v>
      </c>
      <c r="AY283" s="160" t="s">
        <v>154</v>
      </c>
      <c r="BK283" s="169">
        <f>BK284+BK294+BK302+BK306+BK319+BK327+BK332+BK335+BK337+BK347+BK349+BK356+BK375+BK386+BK413+BK418+BK440+BK446+BK449+BK453</f>
        <v>0</v>
      </c>
    </row>
    <row r="284" spans="2:65" s="10" customFormat="1" ht="19.899999999999999" customHeight="1">
      <c r="B284" s="159"/>
      <c r="D284" s="170" t="s">
        <v>77</v>
      </c>
      <c r="E284" s="171" t="s">
        <v>646</v>
      </c>
      <c r="F284" s="171" t="s">
        <v>647</v>
      </c>
      <c r="I284" s="162"/>
      <c r="J284" s="172">
        <f>BK284</f>
        <v>0</v>
      </c>
      <c r="L284" s="159"/>
      <c r="M284" s="164"/>
      <c r="N284" s="165"/>
      <c r="O284" s="165"/>
      <c r="P284" s="166">
        <f>SUM(P285:P293)</f>
        <v>0</v>
      </c>
      <c r="Q284" s="165"/>
      <c r="R284" s="166">
        <f>SUM(R285:R293)</f>
        <v>2.3107174000000001</v>
      </c>
      <c r="S284" s="165"/>
      <c r="T284" s="167">
        <f>SUM(T285:T293)</f>
        <v>0</v>
      </c>
      <c r="AR284" s="160" t="s">
        <v>87</v>
      </c>
      <c r="AT284" s="168" t="s">
        <v>77</v>
      </c>
      <c r="AU284" s="168" t="s">
        <v>23</v>
      </c>
      <c r="AY284" s="160" t="s">
        <v>154</v>
      </c>
      <c r="BK284" s="169">
        <f>SUM(BK285:BK293)</f>
        <v>0</v>
      </c>
    </row>
    <row r="285" spans="2:65" s="1" customFormat="1" ht="25.5" customHeight="1">
      <c r="B285" s="173"/>
      <c r="C285" s="174" t="s">
        <v>648</v>
      </c>
      <c r="D285" s="174" t="s">
        <v>156</v>
      </c>
      <c r="E285" s="175" t="s">
        <v>649</v>
      </c>
      <c r="F285" s="176" t="s">
        <v>650</v>
      </c>
      <c r="G285" s="177" t="s">
        <v>159</v>
      </c>
      <c r="H285" s="178">
        <v>447.7</v>
      </c>
      <c r="I285" s="179"/>
      <c r="J285" s="180">
        <f>ROUND(I285*H285,2)</f>
        <v>0</v>
      </c>
      <c r="K285" s="176" t="s">
        <v>160</v>
      </c>
      <c r="L285" s="40"/>
      <c r="M285" s="181" t="s">
        <v>5</v>
      </c>
      <c r="N285" s="182" t="s">
        <v>49</v>
      </c>
      <c r="O285" s="41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AR285" s="23" t="s">
        <v>230</v>
      </c>
      <c r="AT285" s="23" t="s">
        <v>156</v>
      </c>
      <c r="AU285" s="23" t="s">
        <v>87</v>
      </c>
      <c r="AY285" s="23" t="s">
        <v>154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23" t="s">
        <v>23</v>
      </c>
      <c r="BK285" s="185">
        <f>ROUND(I285*H285,2)</f>
        <v>0</v>
      </c>
      <c r="BL285" s="23" t="s">
        <v>230</v>
      </c>
      <c r="BM285" s="23" t="s">
        <v>651</v>
      </c>
    </row>
    <row r="286" spans="2:65" s="11" customFormat="1">
      <c r="B286" s="186"/>
      <c r="D286" s="187" t="s">
        <v>163</v>
      </c>
      <c r="E286" s="188" t="s">
        <v>5</v>
      </c>
      <c r="F286" s="189" t="s">
        <v>652</v>
      </c>
      <c r="H286" s="190">
        <v>447.7</v>
      </c>
      <c r="I286" s="191"/>
      <c r="L286" s="186"/>
      <c r="M286" s="192"/>
      <c r="N286" s="193"/>
      <c r="O286" s="193"/>
      <c r="P286" s="193"/>
      <c r="Q286" s="193"/>
      <c r="R286" s="193"/>
      <c r="S286" s="193"/>
      <c r="T286" s="194"/>
      <c r="AT286" s="195" t="s">
        <v>163</v>
      </c>
      <c r="AU286" s="195" t="s">
        <v>87</v>
      </c>
      <c r="AV286" s="11" t="s">
        <v>87</v>
      </c>
      <c r="AW286" s="11" t="s">
        <v>42</v>
      </c>
      <c r="AX286" s="11" t="s">
        <v>23</v>
      </c>
      <c r="AY286" s="195" t="s">
        <v>154</v>
      </c>
    </row>
    <row r="287" spans="2:65" s="1" customFormat="1" ht="16.5" customHeight="1">
      <c r="B287" s="173"/>
      <c r="C287" s="199" t="s">
        <v>653</v>
      </c>
      <c r="D287" s="199" t="s">
        <v>249</v>
      </c>
      <c r="E287" s="200" t="s">
        <v>654</v>
      </c>
      <c r="F287" s="201" t="s">
        <v>655</v>
      </c>
      <c r="G287" s="202" t="s">
        <v>271</v>
      </c>
      <c r="H287" s="203">
        <v>0.13400000000000001</v>
      </c>
      <c r="I287" s="204"/>
      <c r="J287" s="205">
        <f>ROUND(I287*H287,2)</f>
        <v>0</v>
      </c>
      <c r="K287" s="201" t="s">
        <v>160</v>
      </c>
      <c r="L287" s="206"/>
      <c r="M287" s="207" t="s">
        <v>5</v>
      </c>
      <c r="N287" s="208" t="s">
        <v>49</v>
      </c>
      <c r="O287" s="41"/>
      <c r="P287" s="183">
        <f>O287*H287</f>
        <v>0</v>
      </c>
      <c r="Q287" s="183">
        <v>1</v>
      </c>
      <c r="R287" s="183">
        <f>Q287*H287</f>
        <v>0.13400000000000001</v>
      </c>
      <c r="S287" s="183">
        <v>0</v>
      </c>
      <c r="T287" s="184">
        <f>S287*H287</f>
        <v>0</v>
      </c>
      <c r="AR287" s="23" t="s">
        <v>310</v>
      </c>
      <c r="AT287" s="23" t="s">
        <v>249</v>
      </c>
      <c r="AU287" s="23" t="s">
        <v>87</v>
      </c>
      <c r="AY287" s="23" t="s">
        <v>154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3" t="s">
        <v>23</v>
      </c>
      <c r="BK287" s="185">
        <f>ROUND(I287*H287,2)</f>
        <v>0</v>
      </c>
      <c r="BL287" s="23" t="s">
        <v>230</v>
      </c>
      <c r="BM287" s="23" t="s">
        <v>656</v>
      </c>
    </row>
    <row r="288" spans="2:65" s="1" customFormat="1" ht="27">
      <c r="B288" s="40"/>
      <c r="D288" s="196" t="s">
        <v>306</v>
      </c>
      <c r="F288" s="209" t="s">
        <v>657</v>
      </c>
      <c r="I288" s="210"/>
      <c r="L288" s="40"/>
      <c r="M288" s="211"/>
      <c r="N288" s="41"/>
      <c r="O288" s="41"/>
      <c r="P288" s="41"/>
      <c r="Q288" s="41"/>
      <c r="R288" s="41"/>
      <c r="S288" s="41"/>
      <c r="T288" s="69"/>
      <c r="AT288" s="23" t="s">
        <v>306</v>
      </c>
      <c r="AU288" s="23" t="s">
        <v>87</v>
      </c>
    </row>
    <row r="289" spans="2:65" s="11" customFormat="1">
      <c r="B289" s="186"/>
      <c r="D289" s="187" t="s">
        <v>163</v>
      </c>
      <c r="F289" s="189" t="s">
        <v>658</v>
      </c>
      <c r="H289" s="190">
        <v>0.13400000000000001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5" t="s">
        <v>163</v>
      </c>
      <c r="AU289" s="195" t="s">
        <v>87</v>
      </c>
      <c r="AV289" s="11" t="s">
        <v>87</v>
      </c>
      <c r="AW289" s="11" t="s">
        <v>6</v>
      </c>
      <c r="AX289" s="11" t="s">
        <v>23</v>
      </c>
      <c r="AY289" s="195" t="s">
        <v>154</v>
      </c>
    </row>
    <row r="290" spans="2:65" s="1" customFormat="1" ht="25.5" customHeight="1">
      <c r="B290" s="173"/>
      <c r="C290" s="174" t="s">
        <v>659</v>
      </c>
      <c r="D290" s="174" t="s">
        <v>156</v>
      </c>
      <c r="E290" s="175" t="s">
        <v>660</v>
      </c>
      <c r="F290" s="176" t="s">
        <v>661</v>
      </c>
      <c r="G290" s="177" t="s">
        <v>159</v>
      </c>
      <c r="H290" s="178">
        <v>447.7</v>
      </c>
      <c r="I290" s="179"/>
      <c r="J290" s="180">
        <f>ROUND(I290*H290,2)</f>
        <v>0</v>
      </c>
      <c r="K290" s="176" t="s">
        <v>160</v>
      </c>
      <c r="L290" s="40"/>
      <c r="M290" s="181" t="s">
        <v>5</v>
      </c>
      <c r="N290" s="182" t="s">
        <v>49</v>
      </c>
      <c r="O290" s="41"/>
      <c r="P290" s="183">
        <f>O290*H290</f>
        <v>0</v>
      </c>
      <c r="Q290" s="183">
        <v>4.0000000000000002E-4</v>
      </c>
      <c r="R290" s="183">
        <f>Q290*H290</f>
        <v>0.17908000000000002</v>
      </c>
      <c r="S290" s="183">
        <v>0</v>
      </c>
      <c r="T290" s="184">
        <f>S290*H290</f>
        <v>0</v>
      </c>
      <c r="AR290" s="23" t="s">
        <v>230</v>
      </c>
      <c r="AT290" s="23" t="s">
        <v>156</v>
      </c>
      <c r="AU290" s="23" t="s">
        <v>87</v>
      </c>
      <c r="AY290" s="23" t="s">
        <v>154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23" t="s">
        <v>23</v>
      </c>
      <c r="BK290" s="185">
        <f>ROUND(I290*H290,2)</f>
        <v>0</v>
      </c>
      <c r="BL290" s="23" t="s">
        <v>230</v>
      </c>
      <c r="BM290" s="23" t="s">
        <v>662</v>
      </c>
    </row>
    <row r="291" spans="2:65" s="1" customFormat="1" ht="16.5" customHeight="1">
      <c r="B291" s="173"/>
      <c r="C291" s="199" t="s">
        <v>663</v>
      </c>
      <c r="D291" s="199" t="s">
        <v>249</v>
      </c>
      <c r="E291" s="200" t="s">
        <v>664</v>
      </c>
      <c r="F291" s="201" t="s">
        <v>665</v>
      </c>
      <c r="G291" s="202" t="s">
        <v>159</v>
      </c>
      <c r="H291" s="203">
        <v>514.85500000000002</v>
      </c>
      <c r="I291" s="204"/>
      <c r="J291" s="205">
        <f>ROUND(I291*H291,2)</f>
        <v>0</v>
      </c>
      <c r="K291" s="201" t="s">
        <v>160</v>
      </c>
      <c r="L291" s="206"/>
      <c r="M291" s="207" t="s">
        <v>5</v>
      </c>
      <c r="N291" s="208" t="s">
        <v>49</v>
      </c>
      <c r="O291" s="41"/>
      <c r="P291" s="183">
        <f>O291*H291</f>
        <v>0</v>
      </c>
      <c r="Q291" s="183">
        <v>3.8800000000000002E-3</v>
      </c>
      <c r="R291" s="183">
        <f>Q291*H291</f>
        <v>1.9976374000000001</v>
      </c>
      <c r="S291" s="183">
        <v>0</v>
      </c>
      <c r="T291" s="184">
        <f>S291*H291</f>
        <v>0</v>
      </c>
      <c r="AR291" s="23" t="s">
        <v>310</v>
      </c>
      <c r="AT291" s="23" t="s">
        <v>249</v>
      </c>
      <c r="AU291" s="23" t="s">
        <v>87</v>
      </c>
      <c r="AY291" s="23" t="s">
        <v>154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23</v>
      </c>
      <c r="BK291" s="185">
        <f>ROUND(I291*H291,2)</f>
        <v>0</v>
      </c>
      <c r="BL291" s="23" t="s">
        <v>230</v>
      </c>
      <c r="BM291" s="23" t="s">
        <v>666</v>
      </c>
    </row>
    <row r="292" spans="2:65" s="11" customFormat="1">
      <c r="B292" s="186"/>
      <c r="D292" s="187" t="s">
        <v>163</v>
      </c>
      <c r="F292" s="189" t="s">
        <v>667</v>
      </c>
      <c r="H292" s="190">
        <v>514.85500000000002</v>
      </c>
      <c r="I292" s="191"/>
      <c r="L292" s="186"/>
      <c r="M292" s="192"/>
      <c r="N292" s="193"/>
      <c r="O292" s="193"/>
      <c r="P292" s="193"/>
      <c r="Q292" s="193"/>
      <c r="R292" s="193"/>
      <c r="S292" s="193"/>
      <c r="T292" s="194"/>
      <c r="AT292" s="195" t="s">
        <v>163</v>
      </c>
      <c r="AU292" s="195" t="s">
        <v>87</v>
      </c>
      <c r="AV292" s="11" t="s">
        <v>87</v>
      </c>
      <c r="AW292" s="11" t="s">
        <v>6</v>
      </c>
      <c r="AX292" s="11" t="s">
        <v>23</v>
      </c>
      <c r="AY292" s="195" t="s">
        <v>154</v>
      </c>
    </row>
    <row r="293" spans="2:65" s="1" customFormat="1" ht="38.25" customHeight="1">
      <c r="B293" s="173"/>
      <c r="C293" s="174" t="s">
        <v>668</v>
      </c>
      <c r="D293" s="174" t="s">
        <v>156</v>
      </c>
      <c r="E293" s="175" t="s">
        <v>669</v>
      </c>
      <c r="F293" s="176" t="s">
        <v>670</v>
      </c>
      <c r="G293" s="177" t="s">
        <v>671</v>
      </c>
      <c r="H293" s="212"/>
      <c r="I293" s="179"/>
      <c r="J293" s="180">
        <f>ROUND(I293*H293,2)</f>
        <v>0</v>
      </c>
      <c r="K293" s="176" t="s">
        <v>160</v>
      </c>
      <c r="L293" s="40"/>
      <c r="M293" s="181" t="s">
        <v>5</v>
      </c>
      <c r="N293" s="182" t="s">
        <v>49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230</v>
      </c>
      <c r="AT293" s="23" t="s">
        <v>156</v>
      </c>
      <c r="AU293" s="23" t="s">
        <v>87</v>
      </c>
      <c r="AY293" s="23" t="s">
        <v>154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23</v>
      </c>
      <c r="BK293" s="185">
        <f>ROUND(I293*H293,2)</f>
        <v>0</v>
      </c>
      <c r="BL293" s="23" t="s">
        <v>230</v>
      </c>
      <c r="BM293" s="23" t="s">
        <v>672</v>
      </c>
    </row>
    <row r="294" spans="2:65" s="10" customFormat="1" ht="29.85" customHeight="1">
      <c r="B294" s="159"/>
      <c r="D294" s="170" t="s">
        <v>77</v>
      </c>
      <c r="E294" s="171" t="s">
        <v>673</v>
      </c>
      <c r="F294" s="171" t="s">
        <v>674</v>
      </c>
      <c r="I294" s="162"/>
      <c r="J294" s="172">
        <f>BK294</f>
        <v>0</v>
      </c>
      <c r="L294" s="159"/>
      <c r="M294" s="164"/>
      <c r="N294" s="165"/>
      <c r="O294" s="165"/>
      <c r="P294" s="166">
        <f>SUM(P295:P301)</f>
        <v>0</v>
      </c>
      <c r="Q294" s="165"/>
      <c r="R294" s="166">
        <f>SUM(R295:R301)</f>
        <v>0.38311200000000001</v>
      </c>
      <c r="S294" s="165"/>
      <c r="T294" s="167">
        <f>SUM(T295:T301)</f>
        <v>0</v>
      </c>
      <c r="AR294" s="160" t="s">
        <v>87</v>
      </c>
      <c r="AT294" s="168" t="s">
        <v>77</v>
      </c>
      <c r="AU294" s="168" t="s">
        <v>23</v>
      </c>
      <c r="AY294" s="160" t="s">
        <v>154</v>
      </c>
      <c r="BK294" s="169">
        <f>SUM(BK295:BK301)</f>
        <v>0</v>
      </c>
    </row>
    <row r="295" spans="2:65" s="1" customFormat="1" ht="25.5" customHeight="1">
      <c r="B295" s="173"/>
      <c r="C295" s="174" t="s">
        <v>675</v>
      </c>
      <c r="D295" s="174" t="s">
        <v>156</v>
      </c>
      <c r="E295" s="175" t="s">
        <v>676</v>
      </c>
      <c r="F295" s="176" t="s">
        <v>677</v>
      </c>
      <c r="G295" s="177" t="s">
        <v>159</v>
      </c>
      <c r="H295" s="178">
        <v>62.6</v>
      </c>
      <c r="I295" s="179"/>
      <c r="J295" s="180">
        <f>ROUND(I295*H295,2)</f>
        <v>0</v>
      </c>
      <c r="K295" s="176" t="s">
        <v>160</v>
      </c>
      <c r="L295" s="40"/>
      <c r="M295" s="181" t="s">
        <v>5</v>
      </c>
      <c r="N295" s="182" t="s">
        <v>49</v>
      </c>
      <c r="O295" s="41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23" t="s">
        <v>230</v>
      </c>
      <c r="AT295" s="23" t="s">
        <v>156</v>
      </c>
      <c r="AU295" s="23" t="s">
        <v>87</v>
      </c>
      <c r="AY295" s="23" t="s">
        <v>154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23" t="s">
        <v>23</v>
      </c>
      <c r="BK295" s="185">
        <f>ROUND(I295*H295,2)</f>
        <v>0</v>
      </c>
      <c r="BL295" s="23" t="s">
        <v>230</v>
      </c>
      <c r="BM295" s="23" t="s">
        <v>678</v>
      </c>
    </row>
    <row r="296" spans="2:65" s="11" customFormat="1">
      <c r="B296" s="186"/>
      <c r="D296" s="187" t="s">
        <v>163</v>
      </c>
      <c r="E296" s="188" t="s">
        <v>5</v>
      </c>
      <c r="F296" s="189" t="s">
        <v>679</v>
      </c>
      <c r="H296" s="190">
        <v>62.6</v>
      </c>
      <c r="I296" s="191"/>
      <c r="L296" s="186"/>
      <c r="M296" s="192"/>
      <c r="N296" s="193"/>
      <c r="O296" s="193"/>
      <c r="P296" s="193"/>
      <c r="Q296" s="193"/>
      <c r="R296" s="193"/>
      <c r="S296" s="193"/>
      <c r="T296" s="194"/>
      <c r="AT296" s="195" t="s">
        <v>163</v>
      </c>
      <c r="AU296" s="195" t="s">
        <v>87</v>
      </c>
      <c r="AV296" s="11" t="s">
        <v>87</v>
      </c>
      <c r="AW296" s="11" t="s">
        <v>42</v>
      </c>
      <c r="AX296" s="11" t="s">
        <v>23</v>
      </c>
      <c r="AY296" s="195" t="s">
        <v>154</v>
      </c>
    </row>
    <row r="297" spans="2:65" s="1" customFormat="1" ht="16.5" customHeight="1">
      <c r="B297" s="173"/>
      <c r="C297" s="199" t="s">
        <v>680</v>
      </c>
      <c r="D297" s="199" t="s">
        <v>249</v>
      </c>
      <c r="E297" s="200" t="s">
        <v>681</v>
      </c>
      <c r="F297" s="201" t="s">
        <v>682</v>
      </c>
      <c r="G297" s="202" t="s">
        <v>159</v>
      </c>
      <c r="H297" s="203">
        <v>63.851999999999997</v>
      </c>
      <c r="I297" s="204"/>
      <c r="J297" s="205">
        <f>ROUND(I297*H297,2)</f>
        <v>0</v>
      </c>
      <c r="K297" s="201" t="s">
        <v>160</v>
      </c>
      <c r="L297" s="206"/>
      <c r="M297" s="207" t="s">
        <v>5</v>
      </c>
      <c r="N297" s="208" t="s">
        <v>49</v>
      </c>
      <c r="O297" s="41"/>
      <c r="P297" s="183">
        <f>O297*H297</f>
        <v>0</v>
      </c>
      <c r="Q297" s="183">
        <v>6.0000000000000001E-3</v>
      </c>
      <c r="R297" s="183">
        <f>Q297*H297</f>
        <v>0.38311200000000001</v>
      </c>
      <c r="S297" s="183">
        <v>0</v>
      </c>
      <c r="T297" s="184">
        <f>S297*H297</f>
        <v>0</v>
      </c>
      <c r="AR297" s="23" t="s">
        <v>310</v>
      </c>
      <c r="AT297" s="23" t="s">
        <v>249</v>
      </c>
      <c r="AU297" s="23" t="s">
        <v>87</v>
      </c>
      <c r="AY297" s="23" t="s">
        <v>154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23</v>
      </c>
      <c r="BK297" s="185">
        <f>ROUND(I297*H297,2)</f>
        <v>0</v>
      </c>
      <c r="BL297" s="23" t="s">
        <v>230</v>
      </c>
      <c r="BM297" s="23" t="s">
        <v>683</v>
      </c>
    </row>
    <row r="298" spans="2:65" s="11" customFormat="1">
      <c r="B298" s="186"/>
      <c r="D298" s="187" t="s">
        <v>163</v>
      </c>
      <c r="F298" s="189" t="s">
        <v>684</v>
      </c>
      <c r="H298" s="190">
        <v>63.851999999999997</v>
      </c>
      <c r="I298" s="191"/>
      <c r="L298" s="186"/>
      <c r="M298" s="192"/>
      <c r="N298" s="193"/>
      <c r="O298" s="193"/>
      <c r="P298" s="193"/>
      <c r="Q298" s="193"/>
      <c r="R298" s="193"/>
      <c r="S298" s="193"/>
      <c r="T298" s="194"/>
      <c r="AT298" s="195" t="s">
        <v>163</v>
      </c>
      <c r="AU298" s="195" t="s">
        <v>87</v>
      </c>
      <c r="AV298" s="11" t="s">
        <v>87</v>
      </c>
      <c r="AW298" s="11" t="s">
        <v>6</v>
      </c>
      <c r="AX298" s="11" t="s">
        <v>23</v>
      </c>
      <c r="AY298" s="195" t="s">
        <v>154</v>
      </c>
    </row>
    <row r="299" spans="2:65" s="1" customFormat="1" ht="25.5" customHeight="1">
      <c r="B299" s="173"/>
      <c r="C299" s="174" t="s">
        <v>685</v>
      </c>
      <c r="D299" s="174" t="s">
        <v>156</v>
      </c>
      <c r="E299" s="175" t="s">
        <v>686</v>
      </c>
      <c r="F299" s="176" t="s">
        <v>687</v>
      </c>
      <c r="G299" s="177" t="s">
        <v>159</v>
      </c>
      <c r="H299" s="178">
        <v>350</v>
      </c>
      <c r="I299" s="179"/>
      <c r="J299" s="180">
        <f>ROUND(I299*H299,2)</f>
        <v>0</v>
      </c>
      <c r="K299" s="176" t="s">
        <v>160</v>
      </c>
      <c r="L299" s="40"/>
      <c r="M299" s="181" t="s">
        <v>5</v>
      </c>
      <c r="N299" s="182" t="s">
        <v>49</v>
      </c>
      <c r="O299" s="41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23" t="s">
        <v>230</v>
      </c>
      <c r="AT299" s="23" t="s">
        <v>156</v>
      </c>
      <c r="AU299" s="23" t="s">
        <v>87</v>
      </c>
      <c r="AY299" s="23" t="s">
        <v>154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23" t="s">
        <v>23</v>
      </c>
      <c r="BK299" s="185">
        <f>ROUND(I299*H299,2)</f>
        <v>0</v>
      </c>
      <c r="BL299" s="23" t="s">
        <v>230</v>
      </c>
      <c r="BM299" s="23" t="s">
        <v>688</v>
      </c>
    </row>
    <row r="300" spans="2:65" s="1" customFormat="1" ht="16.5" customHeight="1">
      <c r="B300" s="173"/>
      <c r="C300" s="199" t="s">
        <v>689</v>
      </c>
      <c r="D300" s="199" t="s">
        <v>249</v>
      </c>
      <c r="E300" s="200" t="s">
        <v>690</v>
      </c>
      <c r="F300" s="201" t="s">
        <v>691</v>
      </c>
      <c r="G300" s="202" t="s">
        <v>159</v>
      </c>
      <c r="H300" s="203">
        <v>350</v>
      </c>
      <c r="I300" s="204"/>
      <c r="J300" s="205">
        <f>ROUND(I300*H300,2)</f>
        <v>0</v>
      </c>
      <c r="K300" s="201" t="s">
        <v>5</v>
      </c>
      <c r="L300" s="206"/>
      <c r="M300" s="207" t="s">
        <v>5</v>
      </c>
      <c r="N300" s="208" t="s">
        <v>49</v>
      </c>
      <c r="O300" s="41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AR300" s="23" t="s">
        <v>310</v>
      </c>
      <c r="AT300" s="23" t="s">
        <v>249</v>
      </c>
      <c r="AU300" s="23" t="s">
        <v>87</v>
      </c>
      <c r="AY300" s="23" t="s">
        <v>154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23" t="s">
        <v>23</v>
      </c>
      <c r="BK300" s="185">
        <f>ROUND(I300*H300,2)</f>
        <v>0</v>
      </c>
      <c r="BL300" s="23" t="s">
        <v>230</v>
      </c>
      <c r="BM300" s="23" t="s">
        <v>692</v>
      </c>
    </row>
    <row r="301" spans="2:65" s="1" customFormat="1" ht="38.25" customHeight="1">
      <c r="B301" s="173"/>
      <c r="C301" s="174" t="s">
        <v>693</v>
      </c>
      <c r="D301" s="174" t="s">
        <v>156</v>
      </c>
      <c r="E301" s="175" t="s">
        <v>694</v>
      </c>
      <c r="F301" s="176" t="s">
        <v>695</v>
      </c>
      <c r="G301" s="177" t="s">
        <v>671</v>
      </c>
      <c r="H301" s="212"/>
      <c r="I301" s="179"/>
      <c r="J301" s="180">
        <f>ROUND(I301*H301,2)</f>
        <v>0</v>
      </c>
      <c r="K301" s="176" t="s">
        <v>160</v>
      </c>
      <c r="L301" s="40"/>
      <c r="M301" s="181" t="s">
        <v>5</v>
      </c>
      <c r="N301" s="182" t="s">
        <v>49</v>
      </c>
      <c r="O301" s="41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AR301" s="23" t="s">
        <v>230</v>
      </c>
      <c r="AT301" s="23" t="s">
        <v>156</v>
      </c>
      <c r="AU301" s="23" t="s">
        <v>87</v>
      </c>
      <c r="AY301" s="23" t="s">
        <v>154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23" t="s">
        <v>23</v>
      </c>
      <c r="BK301" s="185">
        <f>ROUND(I301*H301,2)</f>
        <v>0</v>
      </c>
      <c r="BL301" s="23" t="s">
        <v>230</v>
      </c>
      <c r="BM301" s="23" t="s">
        <v>696</v>
      </c>
    </row>
    <row r="302" spans="2:65" s="10" customFormat="1" ht="29.85" customHeight="1">
      <c r="B302" s="159"/>
      <c r="D302" s="170" t="s">
        <v>77</v>
      </c>
      <c r="E302" s="171" t="s">
        <v>697</v>
      </c>
      <c r="F302" s="171" t="s">
        <v>698</v>
      </c>
      <c r="I302" s="162"/>
      <c r="J302" s="172">
        <f>BK302</f>
        <v>0</v>
      </c>
      <c r="L302" s="159"/>
      <c r="M302" s="164"/>
      <c r="N302" s="165"/>
      <c r="O302" s="165"/>
      <c r="P302" s="166">
        <f>SUM(P303:P305)</f>
        <v>0</v>
      </c>
      <c r="Q302" s="165"/>
      <c r="R302" s="166">
        <f>SUM(R303:R305)</f>
        <v>5.5160000000000001E-3</v>
      </c>
      <c r="S302" s="165"/>
      <c r="T302" s="167">
        <f>SUM(T303:T305)</f>
        <v>0</v>
      </c>
      <c r="AR302" s="160" t="s">
        <v>87</v>
      </c>
      <c r="AT302" s="168" t="s">
        <v>77</v>
      </c>
      <c r="AU302" s="168" t="s">
        <v>23</v>
      </c>
      <c r="AY302" s="160" t="s">
        <v>154</v>
      </c>
      <c r="BK302" s="169">
        <f>SUM(BK303:BK305)</f>
        <v>0</v>
      </c>
    </row>
    <row r="303" spans="2:65" s="1" customFormat="1" ht="16.5" customHeight="1">
      <c r="B303" s="173"/>
      <c r="C303" s="174" t="s">
        <v>699</v>
      </c>
      <c r="D303" s="174" t="s">
        <v>156</v>
      </c>
      <c r="E303" s="175" t="s">
        <v>700</v>
      </c>
      <c r="F303" s="176" t="s">
        <v>701</v>
      </c>
      <c r="G303" s="177" t="s">
        <v>366</v>
      </c>
      <c r="H303" s="178">
        <v>2</v>
      </c>
      <c r="I303" s="179"/>
      <c r="J303" s="180">
        <f>ROUND(I303*H303,2)</f>
        <v>0</v>
      </c>
      <c r="K303" s="176" t="s">
        <v>160</v>
      </c>
      <c r="L303" s="40"/>
      <c r="M303" s="181" t="s">
        <v>5</v>
      </c>
      <c r="N303" s="182" t="s">
        <v>49</v>
      </c>
      <c r="O303" s="41"/>
      <c r="P303" s="183">
        <f>O303*H303</f>
        <v>0</v>
      </c>
      <c r="Q303" s="183">
        <v>1.7700000000000001E-3</v>
      </c>
      <c r="R303" s="183">
        <f>Q303*H303</f>
        <v>3.5400000000000002E-3</v>
      </c>
      <c r="S303" s="183">
        <v>0</v>
      </c>
      <c r="T303" s="184">
        <f>S303*H303</f>
        <v>0</v>
      </c>
      <c r="AR303" s="23" t="s">
        <v>230</v>
      </c>
      <c r="AT303" s="23" t="s">
        <v>156</v>
      </c>
      <c r="AU303" s="23" t="s">
        <v>87</v>
      </c>
      <c r="AY303" s="23" t="s">
        <v>154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23" t="s">
        <v>23</v>
      </c>
      <c r="BK303" s="185">
        <f>ROUND(I303*H303,2)</f>
        <v>0</v>
      </c>
      <c r="BL303" s="23" t="s">
        <v>230</v>
      </c>
      <c r="BM303" s="23" t="s">
        <v>702</v>
      </c>
    </row>
    <row r="304" spans="2:65" s="1" customFormat="1" ht="16.5" customHeight="1">
      <c r="B304" s="173"/>
      <c r="C304" s="174" t="s">
        <v>703</v>
      </c>
      <c r="D304" s="174" t="s">
        <v>156</v>
      </c>
      <c r="E304" s="175" t="s">
        <v>704</v>
      </c>
      <c r="F304" s="176" t="s">
        <v>705</v>
      </c>
      <c r="G304" s="177" t="s">
        <v>366</v>
      </c>
      <c r="H304" s="178">
        <v>3.8</v>
      </c>
      <c r="I304" s="179"/>
      <c r="J304" s="180">
        <f>ROUND(I304*H304,2)</f>
        <v>0</v>
      </c>
      <c r="K304" s="176" t="s">
        <v>160</v>
      </c>
      <c r="L304" s="40"/>
      <c r="M304" s="181" t="s">
        <v>5</v>
      </c>
      <c r="N304" s="182" t="s">
        <v>49</v>
      </c>
      <c r="O304" s="41"/>
      <c r="P304" s="183">
        <f>O304*H304</f>
        <v>0</v>
      </c>
      <c r="Q304" s="183">
        <v>5.1999999999999995E-4</v>
      </c>
      <c r="R304" s="183">
        <f>Q304*H304</f>
        <v>1.9759999999999999E-3</v>
      </c>
      <c r="S304" s="183">
        <v>0</v>
      </c>
      <c r="T304" s="184">
        <f>S304*H304</f>
        <v>0</v>
      </c>
      <c r="AR304" s="23" t="s">
        <v>230</v>
      </c>
      <c r="AT304" s="23" t="s">
        <v>156</v>
      </c>
      <c r="AU304" s="23" t="s">
        <v>87</v>
      </c>
      <c r="AY304" s="23" t="s">
        <v>154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23</v>
      </c>
      <c r="BK304" s="185">
        <f>ROUND(I304*H304,2)</f>
        <v>0</v>
      </c>
      <c r="BL304" s="23" t="s">
        <v>230</v>
      </c>
      <c r="BM304" s="23" t="s">
        <v>706</v>
      </c>
    </row>
    <row r="305" spans="2:65" s="1" customFormat="1" ht="38.25" customHeight="1">
      <c r="B305" s="173"/>
      <c r="C305" s="174" t="s">
        <v>707</v>
      </c>
      <c r="D305" s="174" t="s">
        <v>156</v>
      </c>
      <c r="E305" s="175" t="s">
        <v>708</v>
      </c>
      <c r="F305" s="176" t="s">
        <v>709</v>
      </c>
      <c r="G305" s="177" t="s">
        <v>671</v>
      </c>
      <c r="H305" s="212"/>
      <c r="I305" s="179"/>
      <c r="J305" s="180">
        <f>ROUND(I305*H305,2)</f>
        <v>0</v>
      </c>
      <c r="K305" s="176" t="s">
        <v>160</v>
      </c>
      <c r="L305" s="40"/>
      <c r="M305" s="181" t="s">
        <v>5</v>
      </c>
      <c r="N305" s="182" t="s">
        <v>49</v>
      </c>
      <c r="O305" s="41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AR305" s="23" t="s">
        <v>230</v>
      </c>
      <c r="AT305" s="23" t="s">
        <v>156</v>
      </c>
      <c r="AU305" s="23" t="s">
        <v>87</v>
      </c>
      <c r="AY305" s="23" t="s">
        <v>154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23" t="s">
        <v>23</v>
      </c>
      <c r="BK305" s="185">
        <f>ROUND(I305*H305,2)</f>
        <v>0</v>
      </c>
      <c r="BL305" s="23" t="s">
        <v>230</v>
      </c>
      <c r="BM305" s="23" t="s">
        <v>710</v>
      </c>
    </row>
    <row r="306" spans="2:65" s="10" customFormat="1" ht="29.85" customHeight="1">
      <c r="B306" s="159"/>
      <c r="D306" s="170" t="s">
        <v>77</v>
      </c>
      <c r="E306" s="171" t="s">
        <v>711</v>
      </c>
      <c r="F306" s="171" t="s">
        <v>712</v>
      </c>
      <c r="I306" s="162"/>
      <c r="J306" s="172">
        <f>BK306</f>
        <v>0</v>
      </c>
      <c r="L306" s="159"/>
      <c r="M306" s="164"/>
      <c r="N306" s="165"/>
      <c r="O306" s="165"/>
      <c r="P306" s="166">
        <f>SUM(P307:P318)</f>
        <v>0</v>
      </c>
      <c r="Q306" s="165"/>
      <c r="R306" s="166">
        <f>SUM(R307:R318)</f>
        <v>0.15960700000000003</v>
      </c>
      <c r="S306" s="165"/>
      <c r="T306" s="167">
        <f>SUM(T307:T318)</f>
        <v>0</v>
      </c>
      <c r="AR306" s="160" t="s">
        <v>87</v>
      </c>
      <c r="AT306" s="168" t="s">
        <v>77</v>
      </c>
      <c r="AU306" s="168" t="s">
        <v>23</v>
      </c>
      <c r="AY306" s="160" t="s">
        <v>154</v>
      </c>
      <c r="BK306" s="169">
        <f>SUM(BK307:BK318)</f>
        <v>0</v>
      </c>
    </row>
    <row r="307" spans="2:65" s="1" customFormat="1" ht="25.5" customHeight="1">
      <c r="B307" s="173"/>
      <c r="C307" s="174" t="s">
        <v>713</v>
      </c>
      <c r="D307" s="174" t="s">
        <v>156</v>
      </c>
      <c r="E307" s="175" t="s">
        <v>714</v>
      </c>
      <c r="F307" s="176" t="s">
        <v>715</v>
      </c>
      <c r="G307" s="177" t="s">
        <v>366</v>
      </c>
      <c r="H307" s="178">
        <v>14.5</v>
      </c>
      <c r="I307" s="179"/>
      <c r="J307" s="180">
        <f t="shared" ref="J307:J318" si="10">ROUND(I307*H307,2)</f>
        <v>0</v>
      </c>
      <c r="K307" s="176" t="s">
        <v>160</v>
      </c>
      <c r="L307" s="40"/>
      <c r="M307" s="181" t="s">
        <v>5</v>
      </c>
      <c r="N307" s="182" t="s">
        <v>49</v>
      </c>
      <c r="O307" s="41"/>
      <c r="P307" s="183">
        <f t="shared" ref="P307:P318" si="11">O307*H307</f>
        <v>0</v>
      </c>
      <c r="Q307" s="183">
        <v>6.4000000000000003E-3</v>
      </c>
      <c r="R307" s="183">
        <f t="shared" ref="R307:R318" si="12">Q307*H307</f>
        <v>9.2800000000000007E-2</v>
      </c>
      <c r="S307" s="183">
        <v>0</v>
      </c>
      <c r="T307" s="184">
        <f t="shared" ref="T307:T318" si="13">S307*H307</f>
        <v>0</v>
      </c>
      <c r="AR307" s="23" t="s">
        <v>230</v>
      </c>
      <c r="AT307" s="23" t="s">
        <v>156</v>
      </c>
      <c r="AU307" s="23" t="s">
        <v>87</v>
      </c>
      <c r="AY307" s="23" t="s">
        <v>154</v>
      </c>
      <c r="BE307" s="185">
        <f t="shared" ref="BE307:BE318" si="14">IF(N307="základní",J307,0)</f>
        <v>0</v>
      </c>
      <c r="BF307" s="185">
        <f t="shared" ref="BF307:BF318" si="15">IF(N307="snížená",J307,0)</f>
        <v>0</v>
      </c>
      <c r="BG307" s="185">
        <f t="shared" ref="BG307:BG318" si="16">IF(N307="zákl. přenesená",J307,0)</f>
        <v>0</v>
      </c>
      <c r="BH307" s="185">
        <f t="shared" ref="BH307:BH318" si="17">IF(N307="sníž. přenesená",J307,0)</f>
        <v>0</v>
      </c>
      <c r="BI307" s="185">
        <f t="shared" ref="BI307:BI318" si="18">IF(N307="nulová",J307,0)</f>
        <v>0</v>
      </c>
      <c r="BJ307" s="23" t="s">
        <v>23</v>
      </c>
      <c r="BK307" s="185">
        <f t="shared" ref="BK307:BK318" si="19">ROUND(I307*H307,2)</f>
        <v>0</v>
      </c>
      <c r="BL307" s="23" t="s">
        <v>230</v>
      </c>
      <c r="BM307" s="23" t="s">
        <v>716</v>
      </c>
    </row>
    <row r="308" spans="2:65" s="1" customFormat="1" ht="25.5" customHeight="1">
      <c r="B308" s="173"/>
      <c r="C308" s="174" t="s">
        <v>717</v>
      </c>
      <c r="D308" s="174" t="s">
        <v>156</v>
      </c>
      <c r="E308" s="175" t="s">
        <v>718</v>
      </c>
      <c r="F308" s="176" t="s">
        <v>719</v>
      </c>
      <c r="G308" s="177" t="s">
        <v>366</v>
      </c>
      <c r="H308" s="178">
        <v>9.6</v>
      </c>
      <c r="I308" s="179"/>
      <c r="J308" s="180">
        <f t="shared" si="10"/>
        <v>0</v>
      </c>
      <c r="K308" s="176" t="s">
        <v>160</v>
      </c>
      <c r="L308" s="40"/>
      <c r="M308" s="181" t="s">
        <v>5</v>
      </c>
      <c r="N308" s="182" t="s">
        <v>49</v>
      </c>
      <c r="O308" s="41"/>
      <c r="P308" s="183">
        <f t="shared" si="11"/>
        <v>0</v>
      </c>
      <c r="Q308" s="183">
        <v>2.2000000000000001E-4</v>
      </c>
      <c r="R308" s="183">
        <f t="shared" si="12"/>
        <v>2.1120000000000002E-3</v>
      </c>
      <c r="S308" s="183">
        <v>0</v>
      </c>
      <c r="T308" s="184">
        <f t="shared" si="13"/>
        <v>0</v>
      </c>
      <c r="AR308" s="23" t="s">
        <v>230</v>
      </c>
      <c r="AT308" s="23" t="s">
        <v>156</v>
      </c>
      <c r="AU308" s="23" t="s">
        <v>87</v>
      </c>
      <c r="AY308" s="23" t="s">
        <v>154</v>
      </c>
      <c r="BE308" s="185">
        <f t="shared" si="14"/>
        <v>0</v>
      </c>
      <c r="BF308" s="185">
        <f t="shared" si="15"/>
        <v>0</v>
      </c>
      <c r="BG308" s="185">
        <f t="shared" si="16"/>
        <v>0</v>
      </c>
      <c r="BH308" s="185">
        <f t="shared" si="17"/>
        <v>0</v>
      </c>
      <c r="BI308" s="185">
        <f t="shared" si="18"/>
        <v>0</v>
      </c>
      <c r="BJ308" s="23" t="s">
        <v>23</v>
      </c>
      <c r="BK308" s="185">
        <f t="shared" si="19"/>
        <v>0</v>
      </c>
      <c r="BL308" s="23" t="s">
        <v>230</v>
      </c>
      <c r="BM308" s="23" t="s">
        <v>720</v>
      </c>
    </row>
    <row r="309" spans="2:65" s="1" customFormat="1" ht="25.5" customHeight="1">
      <c r="B309" s="173"/>
      <c r="C309" s="174" t="s">
        <v>721</v>
      </c>
      <c r="D309" s="174" t="s">
        <v>156</v>
      </c>
      <c r="E309" s="175" t="s">
        <v>722</v>
      </c>
      <c r="F309" s="176" t="s">
        <v>723</v>
      </c>
      <c r="G309" s="177" t="s">
        <v>724</v>
      </c>
      <c r="H309" s="178">
        <v>1</v>
      </c>
      <c r="I309" s="179"/>
      <c r="J309" s="180">
        <f t="shared" si="10"/>
        <v>0</v>
      </c>
      <c r="K309" s="176" t="s">
        <v>160</v>
      </c>
      <c r="L309" s="40"/>
      <c r="M309" s="181" t="s">
        <v>5</v>
      </c>
      <c r="N309" s="182" t="s">
        <v>49</v>
      </c>
      <c r="O309" s="41"/>
      <c r="P309" s="183">
        <f t="shared" si="11"/>
        <v>0</v>
      </c>
      <c r="Q309" s="183">
        <v>0</v>
      </c>
      <c r="R309" s="183">
        <f t="shared" si="12"/>
        <v>0</v>
      </c>
      <c r="S309" s="183">
        <v>0</v>
      </c>
      <c r="T309" s="184">
        <f t="shared" si="13"/>
        <v>0</v>
      </c>
      <c r="AR309" s="23" t="s">
        <v>230</v>
      </c>
      <c r="AT309" s="23" t="s">
        <v>156</v>
      </c>
      <c r="AU309" s="23" t="s">
        <v>87</v>
      </c>
      <c r="AY309" s="23" t="s">
        <v>154</v>
      </c>
      <c r="BE309" s="185">
        <f t="shared" si="14"/>
        <v>0</v>
      </c>
      <c r="BF309" s="185">
        <f t="shared" si="15"/>
        <v>0</v>
      </c>
      <c r="BG309" s="185">
        <f t="shared" si="16"/>
        <v>0</v>
      </c>
      <c r="BH309" s="185">
        <f t="shared" si="17"/>
        <v>0</v>
      </c>
      <c r="BI309" s="185">
        <f t="shared" si="18"/>
        <v>0</v>
      </c>
      <c r="BJ309" s="23" t="s">
        <v>23</v>
      </c>
      <c r="BK309" s="185">
        <f t="shared" si="19"/>
        <v>0</v>
      </c>
      <c r="BL309" s="23" t="s">
        <v>230</v>
      </c>
      <c r="BM309" s="23" t="s">
        <v>725</v>
      </c>
    </row>
    <row r="310" spans="2:65" s="1" customFormat="1" ht="25.5" customHeight="1">
      <c r="B310" s="173"/>
      <c r="C310" s="174" t="s">
        <v>726</v>
      </c>
      <c r="D310" s="174" t="s">
        <v>156</v>
      </c>
      <c r="E310" s="175" t="s">
        <v>727</v>
      </c>
      <c r="F310" s="176" t="s">
        <v>728</v>
      </c>
      <c r="G310" s="177" t="s">
        <v>724</v>
      </c>
      <c r="H310" s="178">
        <v>1</v>
      </c>
      <c r="I310" s="179"/>
      <c r="J310" s="180">
        <f t="shared" si="10"/>
        <v>0</v>
      </c>
      <c r="K310" s="176" t="s">
        <v>160</v>
      </c>
      <c r="L310" s="40"/>
      <c r="M310" s="181" t="s">
        <v>5</v>
      </c>
      <c r="N310" s="182" t="s">
        <v>49</v>
      </c>
      <c r="O310" s="41"/>
      <c r="P310" s="183">
        <f t="shared" si="11"/>
        <v>0</v>
      </c>
      <c r="Q310" s="183">
        <v>0</v>
      </c>
      <c r="R310" s="183">
        <f t="shared" si="12"/>
        <v>0</v>
      </c>
      <c r="S310" s="183">
        <v>0</v>
      </c>
      <c r="T310" s="184">
        <f t="shared" si="13"/>
        <v>0</v>
      </c>
      <c r="AR310" s="23" t="s">
        <v>230</v>
      </c>
      <c r="AT310" s="23" t="s">
        <v>156</v>
      </c>
      <c r="AU310" s="23" t="s">
        <v>87</v>
      </c>
      <c r="AY310" s="23" t="s">
        <v>154</v>
      </c>
      <c r="BE310" s="185">
        <f t="shared" si="14"/>
        <v>0</v>
      </c>
      <c r="BF310" s="185">
        <f t="shared" si="15"/>
        <v>0</v>
      </c>
      <c r="BG310" s="185">
        <f t="shared" si="16"/>
        <v>0</v>
      </c>
      <c r="BH310" s="185">
        <f t="shared" si="17"/>
        <v>0</v>
      </c>
      <c r="BI310" s="185">
        <f t="shared" si="18"/>
        <v>0</v>
      </c>
      <c r="BJ310" s="23" t="s">
        <v>23</v>
      </c>
      <c r="BK310" s="185">
        <f t="shared" si="19"/>
        <v>0</v>
      </c>
      <c r="BL310" s="23" t="s">
        <v>230</v>
      </c>
      <c r="BM310" s="23" t="s">
        <v>729</v>
      </c>
    </row>
    <row r="311" spans="2:65" s="1" customFormat="1" ht="16.5" customHeight="1">
      <c r="B311" s="173"/>
      <c r="C311" s="174" t="s">
        <v>730</v>
      </c>
      <c r="D311" s="174" t="s">
        <v>156</v>
      </c>
      <c r="E311" s="175" t="s">
        <v>731</v>
      </c>
      <c r="F311" s="176" t="s">
        <v>732</v>
      </c>
      <c r="G311" s="177" t="s">
        <v>366</v>
      </c>
      <c r="H311" s="178">
        <v>14.5</v>
      </c>
      <c r="I311" s="179"/>
      <c r="J311" s="180">
        <f t="shared" si="10"/>
        <v>0</v>
      </c>
      <c r="K311" s="176" t="s">
        <v>160</v>
      </c>
      <c r="L311" s="40"/>
      <c r="M311" s="181" t="s">
        <v>5</v>
      </c>
      <c r="N311" s="182" t="s">
        <v>49</v>
      </c>
      <c r="O311" s="41"/>
      <c r="P311" s="183">
        <f t="shared" si="11"/>
        <v>0</v>
      </c>
      <c r="Q311" s="183">
        <v>1.6000000000000001E-4</v>
      </c>
      <c r="R311" s="183">
        <f t="shared" si="12"/>
        <v>2.32E-3</v>
      </c>
      <c r="S311" s="183">
        <v>0</v>
      </c>
      <c r="T311" s="184">
        <f t="shared" si="13"/>
        <v>0</v>
      </c>
      <c r="AR311" s="23" t="s">
        <v>230</v>
      </c>
      <c r="AT311" s="23" t="s">
        <v>156</v>
      </c>
      <c r="AU311" s="23" t="s">
        <v>87</v>
      </c>
      <c r="AY311" s="23" t="s">
        <v>154</v>
      </c>
      <c r="BE311" s="185">
        <f t="shared" si="14"/>
        <v>0</v>
      </c>
      <c r="BF311" s="185">
        <f t="shared" si="15"/>
        <v>0</v>
      </c>
      <c r="BG311" s="185">
        <f t="shared" si="16"/>
        <v>0</v>
      </c>
      <c r="BH311" s="185">
        <f t="shared" si="17"/>
        <v>0</v>
      </c>
      <c r="BI311" s="185">
        <f t="shared" si="18"/>
        <v>0</v>
      </c>
      <c r="BJ311" s="23" t="s">
        <v>23</v>
      </c>
      <c r="BK311" s="185">
        <f t="shared" si="19"/>
        <v>0</v>
      </c>
      <c r="BL311" s="23" t="s">
        <v>230</v>
      </c>
      <c r="BM311" s="23" t="s">
        <v>733</v>
      </c>
    </row>
    <row r="312" spans="2:65" s="1" customFormat="1" ht="16.5" customHeight="1">
      <c r="B312" s="173"/>
      <c r="C312" s="174" t="s">
        <v>734</v>
      </c>
      <c r="D312" s="174" t="s">
        <v>156</v>
      </c>
      <c r="E312" s="175" t="s">
        <v>735</v>
      </c>
      <c r="F312" s="176" t="s">
        <v>736</v>
      </c>
      <c r="G312" s="177" t="s">
        <v>366</v>
      </c>
      <c r="H312" s="178">
        <v>6</v>
      </c>
      <c r="I312" s="179"/>
      <c r="J312" s="180">
        <f t="shared" si="10"/>
        <v>0</v>
      </c>
      <c r="K312" s="176" t="s">
        <v>160</v>
      </c>
      <c r="L312" s="40"/>
      <c r="M312" s="181" t="s">
        <v>5</v>
      </c>
      <c r="N312" s="182" t="s">
        <v>49</v>
      </c>
      <c r="O312" s="41"/>
      <c r="P312" s="183">
        <f t="shared" si="11"/>
        <v>0</v>
      </c>
      <c r="Q312" s="183">
        <v>4.2999999999999999E-4</v>
      </c>
      <c r="R312" s="183">
        <f t="shared" si="12"/>
        <v>2.5799999999999998E-3</v>
      </c>
      <c r="S312" s="183">
        <v>0</v>
      </c>
      <c r="T312" s="184">
        <f t="shared" si="13"/>
        <v>0</v>
      </c>
      <c r="AR312" s="23" t="s">
        <v>230</v>
      </c>
      <c r="AT312" s="23" t="s">
        <v>156</v>
      </c>
      <c r="AU312" s="23" t="s">
        <v>87</v>
      </c>
      <c r="AY312" s="23" t="s">
        <v>154</v>
      </c>
      <c r="BE312" s="185">
        <f t="shared" si="14"/>
        <v>0</v>
      </c>
      <c r="BF312" s="185">
        <f t="shared" si="15"/>
        <v>0</v>
      </c>
      <c r="BG312" s="185">
        <f t="shared" si="16"/>
        <v>0</v>
      </c>
      <c r="BH312" s="185">
        <f t="shared" si="17"/>
        <v>0</v>
      </c>
      <c r="BI312" s="185">
        <f t="shared" si="18"/>
        <v>0</v>
      </c>
      <c r="BJ312" s="23" t="s">
        <v>23</v>
      </c>
      <c r="BK312" s="185">
        <f t="shared" si="19"/>
        <v>0</v>
      </c>
      <c r="BL312" s="23" t="s">
        <v>230</v>
      </c>
      <c r="BM312" s="23" t="s">
        <v>737</v>
      </c>
    </row>
    <row r="313" spans="2:65" s="1" customFormat="1" ht="16.5" customHeight="1">
      <c r="B313" s="173"/>
      <c r="C313" s="174" t="s">
        <v>738</v>
      </c>
      <c r="D313" s="174" t="s">
        <v>156</v>
      </c>
      <c r="E313" s="175" t="s">
        <v>739</v>
      </c>
      <c r="F313" s="176" t="s">
        <v>740</v>
      </c>
      <c r="G313" s="177" t="s">
        <v>233</v>
      </c>
      <c r="H313" s="178">
        <v>1</v>
      </c>
      <c r="I313" s="179"/>
      <c r="J313" s="180">
        <f t="shared" si="10"/>
        <v>0</v>
      </c>
      <c r="K313" s="176" t="s">
        <v>160</v>
      </c>
      <c r="L313" s="40"/>
      <c r="M313" s="181" t="s">
        <v>5</v>
      </c>
      <c r="N313" s="182" t="s">
        <v>49</v>
      </c>
      <c r="O313" s="41"/>
      <c r="P313" s="183">
        <f t="shared" si="11"/>
        <v>0</v>
      </c>
      <c r="Q313" s="183">
        <v>0</v>
      </c>
      <c r="R313" s="183">
        <f t="shared" si="12"/>
        <v>0</v>
      </c>
      <c r="S313" s="183">
        <v>0</v>
      </c>
      <c r="T313" s="184">
        <f t="shared" si="13"/>
        <v>0</v>
      </c>
      <c r="AR313" s="23" t="s">
        <v>230</v>
      </c>
      <c r="AT313" s="23" t="s">
        <v>156</v>
      </c>
      <c r="AU313" s="23" t="s">
        <v>87</v>
      </c>
      <c r="AY313" s="23" t="s">
        <v>154</v>
      </c>
      <c r="BE313" s="185">
        <f t="shared" si="14"/>
        <v>0</v>
      </c>
      <c r="BF313" s="185">
        <f t="shared" si="15"/>
        <v>0</v>
      </c>
      <c r="BG313" s="185">
        <f t="shared" si="16"/>
        <v>0</v>
      </c>
      <c r="BH313" s="185">
        <f t="shared" si="17"/>
        <v>0</v>
      </c>
      <c r="BI313" s="185">
        <f t="shared" si="18"/>
        <v>0</v>
      </c>
      <c r="BJ313" s="23" t="s">
        <v>23</v>
      </c>
      <c r="BK313" s="185">
        <f t="shared" si="19"/>
        <v>0</v>
      </c>
      <c r="BL313" s="23" t="s">
        <v>230</v>
      </c>
      <c r="BM313" s="23" t="s">
        <v>741</v>
      </c>
    </row>
    <row r="314" spans="2:65" s="1" customFormat="1" ht="25.5" customHeight="1">
      <c r="B314" s="173"/>
      <c r="C314" s="174" t="s">
        <v>742</v>
      </c>
      <c r="D314" s="174" t="s">
        <v>156</v>
      </c>
      <c r="E314" s="175" t="s">
        <v>743</v>
      </c>
      <c r="F314" s="176" t="s">
        <v>744</v>
      </c>
      <c r="G314" s="177" t="s">
        <v>724</v>
      </c>
      <c r="H314" s="178">
        <v>2</v>
      </c>
      <c r="I314" s="179"/>
      <c r="J314" s="180">
        <f t="shared" si="10"/>
        <v>0</v>
      </c>
      <c r="K314" s="176" t="s">
        <v>160</v>
      </c>
      <c r="L314" s="40"/>
      <c r="M314" s="181" t="s">
        <v>5</v>
      </c>
      <c r="N314" s="182" t="s">
        <v>49</v>
      </c>
      <c r="O314" s="41"/>
      <c r="P314" s="183">
        <f t="shared" si="11"/>
        <v>0</v>
      </c>
      <c r="Q314" s="183">
        <v>2.852E-2</v>
      </c>
      <c r="R314" s="183">
        <f t="shared" si="12"/>
        <v>5.704E-2</v>
      </c>
      <c r="S314" s="183">
        <v>0</v>
      </c>
      <c r="T314" s="184">
        <f t="shared" si="13"/>
        <v>0</v>
      </c>
      <c r="AR314" s="23" t="s">
        <v>230</v>
      </c>
      <c r="AT314" s="23" t="s">
        <v>156</v>
      </c>
      <c r="AU314" s="23" t="s">
        <v>87</v>
      </c>
      <c r="AY314" s="23" t="s">
        <v>154</v>
      </c>
      <c r="BE314" s="185">
        <f t="shared" si="14"/>
        <v>0</v>
      </c>
      <c r="BF314" s="185">
        <f t="shared" si="15"/>
        <v>0</v>
      </c>
      <c r="BG314" s="185">
        <f t="shared" si="16"/>
        <v>0</v>
      </c>
      <c r="BH314" s="185">
        <f t="shared" si="17"/>
        <v>0</v>
      </c>
      <c r="BI314" s="185">
        <f t="shared" si="18"/>
        <v>0</v>
      </c>
      <c r="BJ314" s="23" t="s">
        <v>23</v>
      </c>
      <c r="BK314" s="185">
        <f t="shared" si="19"/>
        <v>0</v>
      </c>
      <c r="BL314" s="23" t="s">
        <v>230</v>
      </c>
      <c r="BM314" s="23" t="s">
        <v>745</v>
      </c>
    </row>
    <row r="315" spans="2:65" s="1" customFormat="1" ht="25.5" customHeight="1">
      <c r="B315" s="173"/>
      <c r="C315" s="174" t="s">
        <v>746</v>
      </c>
      <c r="D315" s="174" t="s">
        <v>156</v>
      </c>
      <c r="E315" s="175" t="s">
        <v>747</v>
      </c>
      <c r="F315" s="176" t="s">
        <v>748</v>
      </c>
      <c r="G315" s="177" t="s">
        <v>366</v>
      </c>
      <c r="H315" s="178">
        <v>14.5</v>
      </c>
      <c r="I315" s="179"/>
      <c r="J315" s="180">
        <f t="shared" si="10"/>
        <v>0</v>
      </c>
      <c r="K315" s="176" t="s">
        <v>160</v>
      </c>
      <c r="L315" s="40"/>
      <c r="M315" s="181" t="s">
        <v>5</v>
      </c>
      <c r="N315" s="182" t="s">
        <v>49</v>
      </c>
      <c r="O315" s="41"/>
      <c r="P315" s="183">
        <f t="shared" si="11"/>
        <v>0</v>
      </c>
      <c r="Q315" s="183">
        <v>1.9000000000000001E-4</v>
      </c>
      <c r="R315" s="183">
        <f t="shared" si="12"/>
        <v>2.7550000000000001E-3</v>
      </c>
      <c r="S315" s="183">
        <v>0</v>
      </c>
      <c r="T315" s="184">
        <f t="shared" si="13"/>
        <v>0</v>
      </c>
      <c r="AR315" s="23" t="s">
        <v>230</v>
      </c>
      <c r="AT315" s="23" t="s">
        <v>156</v>
      </c>
      <c r="AU315" s="23" t="s">
        <v>87</v>
      </c>
      <c r="AY315" s="23" t="s">
        <v>154</v>
      </c>
      <c r="BE315" s="185">
        <f t="shared" si="14"/>
        <v>0</v>
      </c>
      <c r="BF315" s="185">
        <f t="shared" si="15"/>
        <v>0</v>
      </c>
      <c r="BG315" s="185">
        <f t="shared" si="16"/>
        <v>0</v>
      </c>
      <c r="BH315" s="185">
        <f t="shared" si="17"/>
        <v>0</v>
      </c>
      <c r="BI315" s="185">
        <f t="shared" si="18"/>
        <v>0</v>
      </c>
      <c r="BJ315" s="23" t="s">
        <v>23</v>
      </c>
      <c r="BK315" s="185">
        <f t="shared" si="19"/>
        <v>0</v>
      </c>
      <c r="BL315" s="23" t="s">
        <v>230</v>
      </c>
      <c r="BM315" s="23" t="s">
        <v>749</v>
      </c>
    </row>
    <row r="316" spans="2:65" s="1" customFormat="1" ht="16.5" customHeight="1">
      <c r="B316" s="173"/>
      <c r="C316" s="174" t="s">
        <v>750</v>
      </c>
      <c r="D316" s="174" t="s">
        <v>156</v>
      </c>
      <c r="E316" s="175" t="s">
        <v>751</v>
      </c>
      <c r="F316" s="176" t="s">
        <v>752</v>
      </c>
      <c r="G316" s="177" t="s">
        <v>233</v>
      </c>
      <c r="H316" s="178">
        <v>1</v>
      </c>
      <c r="I316" s="179"/>
      <c r="J316" s="180">
        <f t="shared" si="10"/>
        <v>0</v>
      </c>
      <c r="K316" s="176" t="s">
        <v>5</v>
      </c>
      <c r="L316" s="40"/>
      <c r="M316" s="181" t="s">
        <v>5</v>
      </c>
      <c r="N316" s="182" t="s">
        <v>49</v>
      </c>
      <c r="O316" s="41"/>
      <c r="P316" s="183">
        <f t="shared" si="11"/>
        <v>0</v>
      </c>
      <c r="Q316" s="183">
        <v>0</v>
      </c>
      <c r="R316" s="183">
        <f t="shared" si="12"/>
        <v>0</v>
      </c>
      <c r="S316" s="183">
        <v>0</v>
      </c>
      <c r="T316" s="184">
        <f t="shared" si="13"/>
        <v>0</v>
      </c>
      <c r="AR316" s="23" t="s">
        <v>230</v>
      </c>
      <c r="AT316" s="23" t="s">
        <v>156</v>
      </c>
      <c r="AU316" s="23" t="s">
        <v>87</v>
      </c>
      <c r="AY316" s="23" t="s">
        <v>154</v>
      </c>
      <c r="BE316" s="185">
        <f t="shared" si="14"/>
        <v>0</v>
      </c>
      <c r="BF316" s="185">
        <f t="shared" si="15"/>
        <v>0</v>
      </c>
      <c r="BG316" s="185">
        <f t="shared" si="16"/>
        <v>0</v>
      </c>
      <c r="BH316" s="185">
        <f t="shared" si="17"/>
        <v>0</v>
      </c>
      <c r="BI316" s="185">
        <f t="shared" si="18"/>
        <v>0</v>
      </c>
      <c r="BJ316" s="23" t="s">
        <v>23</v>
      </c>
      <c r="BK316" s="185">
        <f t="shared" si="19"/>
        <v>0</v>
      </c>
      <c r="BL316" s="23" t="s">
        <v>230</v>
      </c>
      <c r="BM316" s="23" t="s">
        <v>753</v>
      </c>
    </row>
    <row r="317" spans="2:65" s="1" customFormat="1" ht="25.5" customHeight="1">
      <c r="B317" s="173"/>
      <c r="C317" s="174" t="s">
        <v>754</v>
      </c>
      <c r="D317" s="174" t="s">
        <v>156</v>
      </c>
      <c r="E317" s="175" t="s">
        <v>755</v>
      </c>
      <c r="F317" s="176" t="s">
        <v>756</v>
      </c>
      <c r="G317" s="177" t="s">
        <v>724</v>
      </c>
      <c r="H317" s="178">
        <v>1</v>
      </c>
      <c r="I317" s="179"/>
      <c r="J317" s="180">
        <f t="shared" si="10"/>
        <v>0</v>
      </c>
      <c r="K317" s="176" t="s">
        <v>5</v>
      </c>
      <c r="L317" s="40"/>
      <c r="M317" s="181" t="s">
        <v>5</v>
      </c>
      <c r="N317" s="182" t="s">
        <v>49</v>
      </c>
      <c r="O317" s="41"/>
      <c r="P317" s="183">
        <f t="shared" si="11"/>
        <v>0</v>
      </c>
      <c r="Q317" s="183">
        <v>0</v>
      </c>
      <c r="R317" s="183">
        <f t="shared" si="12"/>
        <v>0</v>
      </c>
      <c r="S317" s="183">
        <v>0</v>
      </c>
      <c r="T317" s="184">
        <f t="shared" si="13"/>
        <v>0</v>
      </c>
      <c r="AR317" s="23" t="s">
        <v>230</v>
      </c>
      <c r="AT317" s="23" t="s">
        <v>156</v>
      </c>
      <c r="AU317" s="23" t="s">
        <v>87</v>
      </c>
      <c r="AY317" s="23" t="s">
        <v>154</v>
      </c>
      <c r="BE317" s="185">
        <f t="shared" si="14"/>
        <v>0</v>
      </c>
      <c r="BF317" s="185">
        <f t="shared" si="15"/>
        <v>0</v>
      </c>
      <c r="BG317" s="185">
        <f t="shared" si="16"/>
        <v>0</v>
      </c>
      <c r="BH317" s="185">
        <f t="shared" si="17"/>
        <v>0</v>
      </c>
      <c r="BI317" s="185">
        <f t="shared" si="18"/>
        <v>0</v>
      </c>
      <c r="BJ317" s="23" t="s">
        <v>23</v>
      </c>
      <c r="BK317" s="185">
        <f t="shared" si="19"/>
        <v>0</v>
      </c>
      <c r="BL317" s="23" t="s">
        <v>230</v>
      </c>
      <c r="BM317" s="23" t="s">
        <v>757</v>
      </c>
    </row>
    <row r="318" spans="2:65" s="1" customFormat="1" ht="38.25" customHeight="1">
      <c r="B318" s="173"/>
      <c r="C318" s="174" t="s">
        <v>758</v>
      </c>
      <c r="D318" s="174" t="s">
        <v>156</v>
      </c>
      <c r="E318" s="175" t="s">
        <v>759</v>
      </c>
      <c r="F318" s="176" t="s">
        <v>760</v>
      </c>
      <c r="G318" s="177" t="s">
        <v>671</v>
      </c>
      <c r="H318" s="212"/>
      <c r="I318" s="179"/>
      <c r="J318" s="180">
        <f t="shared" si="10"/>
        <v>0</v>
      </c>
      <c r="K318" s="176" t="s">
        <v>160</v>
      </c>
      <c r="L318" s="40"/>
      <c r="M318" s="181" t="s">
        <v>5</v>
      </c>
      <c r="N318" s="182" t="s">
        <v>49</v>
      </c>
      <c r="O318" s="41"/>
      <c r="P318" s="183">
        <f t="shared" si="11"/>
        <v>0</v>
      </c>
      <c r="Q318" s="183">
        <v>0</v>
      </c>
      <c r="R318" s="183">
        <f t="shared" si="12"/>
        <v>0</v>
      </c>
      <c r="S318" s="183">
        <v>0</v>
      </c>
      <c r="T318" s="184">
        <f t="shared" si="13"/>
        <v>0</v>
      </c>
      <c r="AR318" s="23" t="s">
        <v>230</v>
      </c>
      <c r="AT318" s="23" t="s">
        <v>156</v>
      </c>
      <c r="AU318" s="23" t="s">
        <v>87</v>
      </c>
      <c r="AY318" s="23" t="s">
        <v>154</v>
      </c>
      <c r="BE318" s="185">
        <f t="shared" si="14"/>
        <v>0</v>
      </c>
      <c r="BF318" s="185">
        <f t="shared" si="15"/>
        <v>0</v>
      </c>
      <c r="BG318" s="185">
        <f t="shared" si="16"/>
        <v>0</v>
      </c>
      <c r="BH318" s="185">
        <f t="shared" si="17"/>
        <v>0</v>
      </c>
      <c r="BI318" s="185">
        <f t="shared" si="18"/>
        <v>0</v>
      </c>
      <c r="BJ318" s="23" t="s">
        <v>23</v>
      </c>
      <c r="BK318" s="185">
        <f t="shared" si="19"/>
        <v>0</v>
      </c>
      <c r="BL318" s="23" t="s">
        <v>230</v>
      </c>
      <c r="BM318" s="23" t="s">
        <v>761</v>
      </c>
    </row>
    <row r="319" spans="2:65" s="10" customFormat="1" ht="29.85" customHeight="1">
      <c r="B319" s="159"/>
      <c r="D319" s="170" t="s">
        <v>77</v>
      </c>
      <c r="E319" s="171" t="s">
        <v>762</v>
      </c>
      <c r="F319" s="171" t="s">
        <v>763</v>
      </c>
      <c r="I319" s="162"/>
      <c r="J319" s="172">
        <f>BK319</f>
        <v>0</v>
      </c>
      <c r="L319" s="159"/>
      <c r="M319" s="164"/>
      <c r="N319" s="165"/>
      <c r="O319" s="165"/>
      <c r="P319" s="166">
        <f>SUM(P320:P326)</f>
        <v>0</v>
      </c>
      <c r="Q319" s="165"/>
      <c r="R319" s="166">
        <f>SUM(R320:R326)</f>
        <v>4.9630000000000001E-2</v>
      </c>
      <c r="S319" s="165"/>
      <c r="T319" s="167">
        <f>SUM(T320:T326)</f>
        <v>0</v>
      </c>
      <c r="AR319" s="160" t="s">
        <v>87</v>
      </c>
      <c r="AT319" s="168" t="s">
        <v>77</v>
      </c>
      <c r="AU319" s="168" t="s">
        <v>23</v>
      </c>
      <c r="AY319" s="160" t="s">
        <v>154</v>
      </c>
      <c r="BK319" s="169">
        <f>SUM(BK320:BK326)</f>
        <v>0</v>
      </c>
    </row>
    <row r="320" spans="2:65" s="1" customFormat="1" ht="25.5" customHeight="1">
      <c r="B320" s="173"/>
      <c r="C320" s="174" t="s">
        <v>764</v>
      </c>
      <c r="D320" s="174" t="s">
        <v>156</v>
      </c>
      <c r="E320" s="175" t="s">
        <v>765</v>
      </c>
      <c r="F320" s="176" t="s">
        <v>766</v>
      </c>
      <c r="G320" s="177" t="s">
        <v>724</v>
      </c>
      <c r="H320" s="178">
        <v>1</v>
      </c>
      <c r="I320" s="179"/>
      <c r="J320" s="180">
        <f>ROUND(I320*H320,2)</f>
        <v>0</v>
      </c>
      <c r="K320" s="176" t="s">
        <v>160</v>
      </c>
      <c r="L320" s="40"/>
      <c r="M320" s="181" t="s">
        <v>5</v>
      </c>
      <c r="N320" s="182" t="s">
        <v>49</v>
      </c>
      <c r="O320" s="41"/>
      <c r="P320" s="183">
        <f>O320*H320</f>
        <v>0</v>
      </c>
      <c r="Q320" s="183">
        <v>6.45E-3</v>
      </c>
      <c r="R320" s="183">
        <f>Q320*H320</f>
        <v>6.45E-3</v>
      </c>
      <c r="S320" s="183">
        <v>0</v>
      </c>
      <c r="T320" s="184">
        <f>S320*H320</f>
        <v>0</v>
      </c>
      <c r="AR320" s="23" t="s">
        <v>230</v>
      </c>
      <c r="AT320" s="23" t="s">
        <v>156</v>
      </c>
      <c r="AU320" s="23" t="s">
        <v>87</v>
      </c>
      <c r="AY320" s="23" t="s">
        <v>154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23" t="s">
        <v>23</v>
      </c>
      <c r="BK320" s="185">
        <f>ROUND(I320*H320,2)</f>
        <v>0</v>
      </c>
      <c r="BL320" s="23" t="s">
        <v>230</v>
      </c>
      <c r="BM320" s="23" t="s">
        <v>767</v>
      </c>
    </row>
    <row r="321" spans="2:65" s="1" customFormat="1" ht="25.5" customHeight="1">
      <c r="B321" s="173"/>
      <c r="C321" s="174" t="s">
        <v>768</v>
      </c>
      <c r="D321" s="174" t="s">
        <v>156</v>
      </c>
      <c r="E321" s="175" t="s">
        <v>769</v>
      </c>
      <c r="F321" s="176" t="s">
        <v>770</v>
      </c>
      <c r="G321" s="177" t="s">
        <v>724</v>
      </c>
      <c r="H321" s="178">
        <v>1</v>
      </c>
      <c r="I321" s="179"/>
      <c r="J321" s="180">
        <f>ROUND(I321*H321,2)</f>
        <v>0</v>
      </c>
      <c r="K321" s="176" t="s">
        <v>160</v>
      </c>
      <c r="L321" s="40"/>
      <c r="M321" s="181" t="s">
        <v>5</v>
      </c>
      <c r="N321" s="182" t="s">
        <v>49</v>
      </c>
      <c r="O321" s="41"/>
      <c r="P321" s="183">
        <f>O321*H321</f>
        <v>0</v>
      </c>
      <c r="Q321" s="183">
        <v>2.4119999999999999E-2</v>
      </c>
      <c r="R321" s="183">
        <f>Q321*H321</f>
        <v>2.4119999999999999E-2</v>
      </c>
      <c r="S321" s="183">
        <v>0</v>
      </c>
      <c r="T321" s="184">
        <f>S321*H321</f>
        <v>0</v>
      </c>
      <c r="AR321" s="23" t="s">
        <v>230</v>
      </c>
      <c r="AT321" s="23" t="s">
        <v>156</v>
      </c>
      <c r="AU321" s="23" t="s">
        <v>87</v>
      </c>
      <c r="AY321" s="23" t="s">
        <v>154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23" t="s">
        <v>23</v>
      </c>
      <c r="BK321" s="185">
        <f>ROUND(I321*H321,2)</f>
        <v>0</v>
      </c>
      <c r="BL321" s="23" t="s">
        <v>230</v>
      </c>
      <c r="BM321" s="23" t="s">
        <v>771</v>
      </c>
    </row>
    <row r="322" spans="2:65" s="1" customFormat="1" ht="16.5" customHeight="1">
      <c r="B322" s="173"/>
      <c r="C322" s="174" t="s">
        <v>772</v>
      </c>
      <c r="D322" s="174" t="s">
        <v>156</v>
      </c>
      <c r="E322" s="175" t="s">
        <v>773</v>
      </c>
      <c r="F322" s="176" t="s">
        <v>774</v>
      </c>
      <c r="G322" s="177" t="s">
        <v>724</v>
      </c>
      <c r="H322" s="178">
        <v>1</v>
      </c>
      <c r="I322" s="179"/>
      <c r="J322" s="180">
        <f>ROUND(I322*H322,2)</f>
        <v>0</v>
      </c>
      <c r="K322" s="176" t="s">
        <v>5</v>
      </c>
      <c r="L322" s="40"/>
      <c r="M322" s="181" t="s">
        <v>5</v>
      </c>
      <c r="N322" s="182" t="s">
        <v>49</v>
      </c>
      <c r="O322" s="41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AR322" s="23" t="s">
        <v>230</v>
      </c>
      <c r="AT322" s="23" t="s">
        <v>156</v>
      </c>
      <c r="AU322" s="23" t="s">
        <v>87</v>
      </c>
      <c r="AY322" s="23" t="s">
        <v>154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23" t="s">
        <v>23</v>
      </c>
      <c r="BK322" s="185">
        <f>ROUND(I322*H322,2)</f>
        <v>0</v>
      </c>
      <c r="BL322" s="23" t="s">
        <v>230</v>
      </c>
      <c r="BM322" s="23" t="s">
        <v>775</v>
      </c>
    </row>
    <row r="323" spans="2:65" s="1" customFormat="1" ht="25.5" customHeight="1">
      <c r="B323" s="173"/>
      <c r="C323" s="174" t="s">
        <v>776</v>
      </c>
      <c r="D323" s="174" t="s">
        <v>156</v>
      </c>
      <c r="E323" s="175" t="s">
        <v>777</v>
      </c>
      <c r="F323" s="176" t="s">
        <v>778</v>
      </c>
      <c r="G323" s="177" t="s">
        <v>724</v>
      </c>
      <c r="H323" s="178">
        <v>1</v>
      </c>
      <c r="I323" s="179"/>
      <c r="J323" s="180">
        <f>ROUND(I323*H323,2)</f>
        <v>0</v>
      </c>
      <c r="K323" s="176" t="s">
        <v>160</v>
      </c>
      <c r="L323" s="40"/>
      <c r="M323" s="181" t="s">
        <v>5</v>
      </c>
      <c r="N323" s="182" t="s">
        <v>49</v>
      </c>
      <c r="O323" s="41"/>
      <c r="P323" s="183">
        <f>O323*H323</f>
        <v>0</v>
      </c>
      <c r="Q323" s="183">
        <v>1.7260000000000001E-2</v>
      </c>
      <c r="R323" s="183">
        <f>Q323*H323</f>
        <v>1.7260000000000001E-2</v>
      </c>
      <c r="S323" s="183">
        <v>0</v>
      </c>
      <c r="T323" s="184">
        <f>S323*H323</f>
        <v>0</v>
      </c>
      <c r="AR323" s="23" t="s">
        <v>230</v>
      </c>
      <c r="AT323" s="23" t="s">
        <v>156</v>
      </c>
      <c r="AU323" s="23" t="s">
        <v>87</v>
      </c>
      <c r="AY323" s="23" t="s">
        <v>154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23" t="s">
        <v>23</v>
      </c>
      <c r="BK323" s="185">
        <f>ROUND(I323*H323,2)</f>
        <v>0</v>
      </c>
      <c r="BL323" s="23" t="s">
        <v>230</v>
      </c>
      <c r="BM323" s="23" t="s">
        <v>779</v>
      </c>
    </row>
    <row r="324" spans="2:65" s="1" customFormat="1" ht="16.5" customHeight="1">
      <c r="B324" s="173"/>
      <c r="C324" s="199" t="s">
        <v>780</v>
      </c>
      <c r="D324" s="199" t="s">
        <v>249</v>
      </c>
      <c r="E324" s="200" t="s">
        <v>781</v>
      </c>
      <c r="F324" s="201" t="s">
        <v>782</v>
      </c>
      <c r="G324" s="202" t="s">
        <v>233</v>
      </c>
      <c r="H324" s="203">
        <v>1</v>
      </c>
      <c r="I324" s="204"/>
      <c r="J324" s="205">
        <f>ROUND(I324*H324,2)</f>
        <v>0</v>
      </c>
      <c r="K324" s="201" t="s">
        <v>160</v>
      </c>
      <c r="L324" s="206"/>
      <c r="M324" s="207" t="s">
        <v>5</v>
      </c>
      <c r="N324" s="208" t="s">
        <v>49</v>
      </c>
      <c r="O324" s="41"/>
      <c r="P324" s="183">
        <f>O324*H324</f>
        <v>0</v>
      </c>
      <c r="Q324" s="183">
        <v>1.8E-3</v>
      </c>
      <c r="R324" s="183">
        <f>Q324*H324</f>
        <v>1.8E-3</v>
      </c>
      <c r="S324" s="183">
        <v>0</v>
      </c>
      <c r="T324" s="184">
        <f>S324*H324</f>
        <v>0</v>
      </c>
      <c r="AR324" s="23" t="s">
        <v>310</v>
      </c>
      <c r="AT324" s="23" t="s">
        <v>249</v>
      </c>
      <c r="AU324" s="23" t="s">
        <v>87</v>
      </c>
      <c r="AY324" s="23" t="s">
        <v>154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23" t="s">
        <v>23</v>
      </c>
      <c r="BK324" s="185">
        <f>ROUND(I324*H324,2)</f>
        <v>0</v>
      </c>
      <c r="BL324" s="23" t="s">
        <v>230</v>
      </c>
      <c r="BM324" s="23" t="s">
        <v>783</v>
      </c>
    </row>
    <row r="325" spans="2:65" s="1" customFormat="1" ht="54">
      <c r="B325" s="40"/>
      <c r="D325" s="187" t="s">
        <v>306</v>
      </c>
      <c r="F325" s="213" t="s">
        <v>784</v>
      </c>
      <c r="I325" s="210"/>
      <c r="L325" s="40"/>
      <c r="M325" s="211"/>
      <c r="N325" s="41"/>
      <c r="O325" s="41"/>
      <c r="P325" s="41"/>
      <c r="Q325" s="41"/>
      <c r="R325" s="41"/>
      <c r="S325" s="41"/>
      <c r="T325" s="69"/>
      <c r="AT325" s="23" t="s">
        <v>306</v>
      </c>
      <c r="AU325" s="23" t="s">
        <v>87</v>
      </c>
    </row>
    <row r="326" spans="2:65" s="1" customFormat="1" ht="25.5" customHeight="1">
      <c r="B326" s="173"/>
      <c r="C326" s="174" t="s">
        <v>785</v>
      </c>
      <c r="D326" s="174" t="s">
        <v>156</v>
      </c>
      <c r="E326" s="175" t="s">
        <v>786</v>
      </c>
      <c r="F326" s="176" t="s">
        <v>787</v>
      </c>
      <c r="G326" s="177" t="s">
        <v>671</v>
      </c>
      <c r="H326" s="212"/>
      <c r="I326" s="179"/>
      <c r="J326" s="180">
        <f>ROUND(I326*H326,2)</f>
        <v>0</v>
      </c>
      <c r="K326" s="176" t="s">
        <v>160</v>
      </c>
      <c r="L326" s="40"/>
      <c r="M326" s="181" t="s">
        <v>5</v>
      </c>
      <c r="N326" s="182" t="s">
        <v>49</v>
      </c>
      <c r="O326" s="41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23" t="s">
        <v>230</v>
      </c>
      <c r="AT326" s="23" t="s">
        <v>156</v>
      </c>
      <c r="AU326" s="23" t="s">
        <v>87</v>
      </c>
      <c r="AY326" s="23" t="s">
        <v>154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23</v>
      </c>
      <c r="BK326" s="185">
        <f>ROUND(I326*H326,2)</f>
        <v>0</v>
      </c>
      <c r="BL326" s="23" t="s">
        <v>230</v>
      </c>
      <c r="BM326" s="23" t="s">
        <v>788</v>
      </c>
    </row>
    <row r="327" spans="2:65" s="10" customFormat="1" ht="29.85" customHeight="1">
      <c r="B327" s="159"/>
      <c r="D327" s="170" t="s">
        <v>77</v>
      </c>
      <c r="E327" s="171" t="s">
        <v>789</v>
      </c>
      <c r="F327" s="171" t="s">
        <v>790</v>
      </c>
      <c r="I327" s="162"/>
      <c r="J327" s="172">
        <f>BK327</f>
        <v>0</v>
      </c>
      <c r="L327" s="159"/>
      <c r="M327" s="164"/>
      <c r="N327" s="165"/>
      <c r="O327" s="165"/>
      <c r="P327" s="166">
        <f>SUM(P328:P331)</f>
        <v>0</v>
      </c>
      <c r="Q327" s="165"/>
      <c r="R327" s="166">
        <f>SUM(R328:R331)</f>
        <v>3.5130000000000002E-2</v>
      </c>
      <c r="S327" s="165"/>
      <c r="T327" s="167">
        <f>SUM(T328:T331)</f>
        <v>0</v>
      </c>
      <c r="AR327" s="160" t="s">
        <v>87</v>
      </c>
      <c r="AT327" s="168" t="s">
        <v>77</v>
      </c>
      <c r="AU327" s="168" t="s">
        <v>23</v>
      </c>
      <c r="AY327" s="160" t="s">
        <v>154</v>
      </c>
      <c r="BK327" s="169">
        <f>SUM(BK328:BK331)</f>
        <v>0</v>
      </c>
    </row>
    <row r="328" spans="2:65" s="1" customFormat="1" ht="25.5" customHeight="1">
      <c r="B328" s="173"/>
      <c r="C328" s="174" t="s">
        <v>791</v>
      </c>
      <c r="D328" s="174" t="s">
        <v>156</v>
      </c>
      <c r="E328" s="175" t="s">
        <v>792</v>
      </c>
      <c r="F328" s="176" t="s">
        <v>793</v>
      </c>
      <c r="G328" s="177" t="s">
        <v>233</v>
      </c>
      <c r="H328" s="178">
        <v>1</v>
      </c>
      <c r="I328" s="179"/>
      <c r="J328" s="180">
        <f>ROUND(I328*H328,2)</f>
        <v>0</v>
      </c>
      <c r="K328" s="176" t="s">
        <v>160</v>
      </c>
      <c r="L328" s="40"/>
      <c r="M328" s="181" t="s">
        <v>5</v>
      </c>
      <c r="N328" s="182" t="s">
        <v>49</v>
      </c>
      <c r="O328" s="41"/>
      <c r="P328" s="183">
        <f>O328*H328</f>
        <v>0</v>
      </c>
      <c r="Q328" s="183">
        <v>1.6299999999999999E-3</v>
      </c>
      <c r="R328" s="183">
        <f>Q328*H328</f>
        <v>1.6299999999999999E-3</v>
      </c>
      <c r="S328" s="183">
        <v>0</v>
      </c>
      <c r="T328" s="184">
        <f>S328*H328</f>
        <v>0</v>
      </c>
      <c r="AR328" s="23" t="s">
        <v>230</v>
      </c>
      <c r="AT328" s="23" t="s">
        <v>156</v>
      </c>
      <c r="AU328" s="23" t="s">
        <v>87</v>
      </c>
      <c r="AY328" s="23" t="s">
        <v>154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23" t="s">
        <v>23</v>
      </c>
      <c r="BK328" s="185">
        <f>ROUND(I328*H328,2)</f>
        <v>0</v>
      </c>
      <c r="BL328" s="23" t="s">
        <v>230</v>
      </c>
      <c r="BM328" s="23" t="s">
        <v>794</v>
      </c>
    </row>
    <row r="329" spans="2:65" s="1" customFormat="1" ht="16.5" customHeight="1">
      <c r="B329" s="173"/>
      <c r="C329" s="174" t="s">
        <v>795</v>
      </c>
      <c r="D329" s="174" t="s">
        <v>156</v>
      </c>
      <c r="E329" s="175" t="s">
        <v>796</v>
      </c>
      <c r="F329" s="176" t="s">
        <v>797</v>
      </c>
      <c r="G329" s="177" t="s">
        <v>366</v>
      </c>
      <c r="H329" s="178">
        <v>50</v>
      </c>
      <c r="I329" s="179"/>
      <c r="J329" s="180">
        <f>ROUND(I329*H329,2)</f>
        <v>0</v>
      </c>
      <c r="K329" s="176" t="s">
        <v>160</v>
      </c>
      <c r="L329" s="40"/>
      <c r="M329" s="181" t="s">
        <v>5</v>
      </c>
      <c r="N329" s="182" t="s">
        <v>49</v>
      </c>
      <c r="O329" s="41"/>
      <c r="P329" s="183">
        <f>O329*H329</f>
        <v>0</v>
      </c>
      <c r="Q329" s="183">
        <v>6.7000000000000002E-4</v>
      </c>
      <c r="R329" s="183">
        <f>Q329*H329</f>
        <v>3.3500000000000002E-2</v>
      </c>
      <c r="S329" s="183">
        <v>0</v>
      </c>
      <c r="T329" s="184">
        <f>S329*H329</f>
        <v>0</v>
      </c>
      <c r="AR329" s="23" t="s">
        <v>230</v>
      </c>
      <c r="AT329" s="23" t="s">
        <v>156</v>
      </c>
      <c r="AU329" s="23" t="s">
        <v>87</v>
      </c>
      <c r="AY329" s="23" t="s">
        <v>154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23" t="s">
        <v>23</v>
      </c>
      <c r="BK329" s="185">
        <f>ROUND(I329*H329,2)</f>
        <v>0</v>
      </c>
      <c r="BL329" s="23" t="s">
        <v>230</v>
      </c>
      <c r="BM329" s="23" t="s">
        <v>798</v>
      </c>
    </row>
    <row r="330" spans="2:65" s="1" customFormat="1" ht="16.5" customHeight="1">
      <c r="B330" s="173"/>
      <c r="C330" s="174" t="s">
        <v>799</v>
      </c>
      <c r="D330" s="174" t="s">
        <v>156</v>
      </c>
      <c r="E330" s="175" t="s">
        <v>800</v>
      </c>
      <c r="F330" s="176" t="s">
        <v>801</v>
      </c>
      <c r="G330" s="177" t="s">
        <v>366</v>
      </c>
      <c r="H330" s="178">
        <v>50</v>
      </c>
      <c r="I330" s="179"/>
      <c r="J330" s="180">
        <f>ROUND(I330*H330,2)</f>
        <v>0</v>
      </c>
      <c r="K330" s="176" t="s">
        <v>160</v>
      </c>
      <c r="L330" s="40"/>
      <c r="M330" s="181" t="s">
        <v>5</v>
      </c>
      <c r="N330" s="182" t="s">
        <v>49</v>
      </c>
      <c r="O330" s="41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AR330" s="23" t="s">
        <v>230</v>
      </c>
      <c r="AT330" s="23" t="s">
        <v>156</v>
      </c>
      <c r="AU330" s="23" t="s">
        <v>87</v>
      </c>
      <c r="AY330" s="23" t="s">
        <v>154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23" t="s">
        <v>23</v>
      </c>
      <c r="BK330" s="185">
        <f>ROUND(I330*H330,2)</f>
        <v>0</v>
      </c>
      <c r="BL330" s="23" t="s">
        <v>230</v>
      </c>
      <c r="BM330" s="23" t="s">
        <v>802</v>
      </c>
    </row>
    <row r="331" spans="2:65" s="1" customFormat="1" ht="38.25" customHeight="1">
      <c r="B331" s="173"/>
      <c r="C331" s="174" t="s">
        <v>803</v>
      </c>
      <c r="D331" s="174" t="s">
        <v>156</v>
      </c>
      <c r="E331" s="175" t="s">
        <v>804</v>
      </c>
      <c r="F331" s="176" t="s">
        <v>805</v>
      </c>
      <c r="G331" s="177" t="s">
        <v>671</v>
      </c>
      <c r="H331" s="212"/>
      <c r="I331" s="179"/>
      <c r="J331" s="180">
        <f>ROUND(I331*H331,2)</f>
        <v>0</v>
      </c>
      <c r="K331" s="176" t="s">
        <v>160</v>
      </c>
      <c r="L331" s="40"/>
      <c r="M331" s="181" t="s">
        <v>5</v>
      </c>
      <c r="N331" s="182" t="s">
        <v>49</v>
      </c>
      <c r="O331" s="41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AR331" s="23" t="s">
        <v>230</v>
      </c>
      <c r="AT331" s="23" t="s">
        <v>156</v>
      </c>
      <c r="AU331" s="23" t="s">
        <v>87</v>
      </c>
      <c r="AY331" s="23" t="s">
        <v>154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23" t="s">
        <v>23</v>
      </c>
      <c r="BK331" s="185">
        <f>ROUND(I331*H331,2)</f>
        <v>0</v>
      </c>
      <c r="BL331" s="23" t="s">
        <v>230</v>
      </c>
      <c r="BM331" s="23" t="s">
        <v>806</v>
      </c>
    </row>
    <row r="332" spans="2:65" s="10" customFormat="1" ht="29.85" customHeight="1">
      <c r="B332" s="159"/>
      <c r="D332" s="170" t="s">
        <v>77</v>
      </c>
      <c r="E332" s="171" t="s">
        <v>807</v>
      </c>
      <c r="F332" s="171" t="s">
        <v>808</v>
      </c>
      <c r="I332" s="162"/>
      <c r="J332" s="172">
        <f>BK332</f>
        <v>0</v>
      </c>
      <c r="L332" s="159"/>
      <c r="M332" s="164"/>
      <c r="N332" s="165"/>
      <c r="O332" s="165"/>
      <c r="P332" s="166">
        <f>SUM(P333:P334)</f>
        <v>0</v>
      </c>
      <c r="Q332" s="165"/>
      <c r="R332" s="166">
        <f>SUM(R333:R334)</f>
        <v>5.8680000000000003E-2</v>
      </c>
      <c r="S332" s="165"/>
      <c r="T332" s="167">
        <f>SUM(T333:T334)</f>
        <v>0</v>
      </c>
      <c r="AR332" s="160" t="s">
        <v>87</v>
      </c>
      <c r="AT332" s="168" t="s">
        <v>77</v>
      </c>
      <c r="AU332" s="168" t="s">
        <v>23</v>
      </c>
      <c r="AY332" s="160" t="s">
        <v>154</v>
      </c>
      <c r="BK332" s="169">
        <f>SUM(BK333:BK334)</f>
        <v>0</v>
      </c>
    </row>
    <row r="333" spans="2:65" s="1" customFormat="1" ht="25.5" customHeight="1">
      <c r="B333" s="173"/>
      <c r="C333" s="174" t="s">
        <v>809</v>
      </c>
      <c r="D333" s="174" t="s">
        <v>156</v>
      </c>
      <c r="E333" s="175" t="s">
        <v>810</v>
      </c>
      <c r="F333" s="176" t="s">
        <v>811</v>
      </c>
      <c r="G333" s="177" t="s">
        <v>233</v>
      </c>
      <c r="H333" s="178">
        <v>3</v>
      </c>
      <c r="I333" s="179"/>
      <c r="J333" s="180">
        <f>ROUND(I333*H333,2)</f>
        <v>0</v>
      </c>
      <c r="K333" s="176" t="s">
        <v>160</v>
      </c>
      <c r="L333" s="40"/>
      <c r="M333" s="181" t="s">
        <v>5</v>
      </c>
      <c r="N333" s="182" t="s">
        <v>49</v>
      </c>
      <c r="O333" s="41"/>
      <c r="P333" s="183">
        <f>O333*H333</f>
        <v>0</v>
      </c>
      <c r="Q333" s="183">
        <v>1.9560000000000001E-2</v>
      </c>
      <c r="R333" s="183">
        <f>Q333*H333</f>
        <v>5.8680000000000003E-2</v>
      </c>
      <c r="S333" s="183">
        <v>0</v>
      </c>
      <c r="T333" s="184">
        <f>S333*H333</f>
        <v>0</v>
      </c>
      <c r="AR333" s="23" t="s">
        <v>230</v>
      </c>
      <c r="AT333" s="23" t="s">
        <v>156</v>
      </c>
      <c r="AU333" s="23" t="s">
        <v>87</v>
      </c>
      <c r="AY333" s="23" t="s">
        <v>154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23" t="s">
        <v>23</v>
      </c>
      <c r="BK333" s="185">
        <f>ROUND(I333*H333,2)</f>
        <v>0</v>
      </c>
      <c r="BL333" s="23" t="s">
        <v>230</v>
      </c>
      <c r="BM333" s="23" t="s">
        <v>812</v>
      </c>
    </row>
    <row r="334" spans="2:65" s="1" customFormat="1" ht="38.25" customHeight="1">
      <c r="B334" s="173"/>
      <c r="C334" s="174" t="s">
        <v>813</v>
      </c>
      <c r="D334" s="174" t="s">
        <v>156</v>
      </c>
      <c r="E334" s="175" t="s">
        <v>814</v>
      </c>
      <c r="F334" s="176" t="s">
        <v>815</v>
      </c>
      <c r="G334" s="177" t="s">
        <v>671</v>
      </c>
      <c r="H334" s="212"/>
      <c r="I334" s="179"/>
      <c r="J334" s="180">
        <f>ROUND(I334*H334,2)</f>
        <v>0</v>
      </c>
      <c r="K334" s="176" t="s">
        <v>160</v>
      </c>
      <c r="L334" s="40"/>
      <c r="M334" s="181" t="s">
        <v>5</v>
      </c>
      <c r="N334" s="182" t="s">
        <v>49</v>
      </c>
      <c r="O334" s="41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AR334" s="23" t="s">
        <v>230</v>
      </c>
      <c r="AT334" s="23" t="s">
        <v>156</v>
      </c>
      <c r="AU334" s="23" t="s">
        <v>87</v>
      </c>
      <c r="AY334" s="23" t="s">
        <v>154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23" t="s">
        <v>23</v>
      </c>
      <c r="BK334" s="185">
        <f>ROUND(I334*H334,2)</f>
        <v>0</v>
      </c>
      <c r="BL334" s="23" t="s">
        <v>230</v>
      </c>
      <c r="BM334" s="23" t="s">
        <v>816</v>
      </c>
    </row>
    <row r="335" spans="2:65" s="10" customFormat="1" ht="29.85" customHeight="1">
      <c r="B335" s="159"/>
      <c r="D335" s="170" t="s">
        <v>77</v>
      </c>
      <c r="E335" s="171" t="s">
        <v>817</v>
      </c>
      <c r="F335" s="171" t="s">
        <v>818</v>
      </c>
      <c r="I335" s="162"/>
      <c r="J335" s="172">
        <f>BK335</f>
        <v>0</v>
      </c>
      <c r="L335" s="159"/>
      <c r="M335" s="164"/>
      <c r="N335" s="165"/>
      <c r="O335" s="165"/>
      <c r="P335" s="166">
        <f>P336</f>
        <v>0</v>
      </c>
      <c r="Q335" s="165"/>
      <c r="R335" s="166">
        <f>R336</f>
        <v>0</v>
      </c>
      <c r="S335" s="165"/>
      <c r="T335" s="167">
        <f>T336</f>
        <v>0</v>
      </c>
      <c r="AR335" s="160" t="s">
        <v>87</v>
      </c>
      <c r="AT335" s="168" t="s">
        <v>77</v>
      </c>
      <c r="AU335" s="168" t="s">
        <v>23</v>
      </c>
      <c r="AY335" s="160" t="s">
        <v>154</v>
      </c>
      <c r="BK335" s="169">
        <f>BK336</f>
        <v>0</v>
      </c>
    </row>
    <row r="336" spans="2:65" s="1" customFormat="1" ht="25.5" customHeight="1">
      <c r="B336" s="173"/>
      <c r="C336" s="375" t="s">
        <v>819</v>
      </c>
      <c r="D336" s="375" t="s">
        <v>156</v>
      </c>
      <c r="E336" s="175" t="s">
        <v>820</v>
      </c>
      <c r="F336" s="176" t="s">
        <v>821</v>
      </c>
      <c r="G336" s="177" t="s">
        <v>724</v>
      </c>
      <c r="H336" s="178">
        <v>1</v>
      </c>
      <c r="I336" s="179"/>
      <c r="J336" s="180">
        <f>ROUND(I336*H336,2)</f>
        <v>0</v>
      </c>
      <c r="K336" s="176" t="s">
        <v>5</v>
      </c>
      <c r="L336" s="40"/>
      <c r="M336" s="181" t="s">
        <v>5</v>
      </c>
      <c r="N336" s="182" t="s">
        <v>49</v>
      </c>
      <c r="O336" s="41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23" t="s">
        <v>230</v>
      </c>
      <c r="AT336" s="23" t="s">
        <v>156</v>
      </c>
      <c r="AU336" s="23" t="s">
        <v>87</v>
      </c>
      <c r="AY336" s="23" t="s">
        <v>154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23" t="s">
        <v>23</v>
      </c>
      <c r="BK336" s="185">
        <f>ROUND(I336*H336,2)</f>
        <v>0</v>
      </c>
      <c r="BL336" s="23" t="s">
        <v>230</v>
      </c>
      <c r="BM336" s="23" t="s">
        <v>822</v>
      </c>
    </row>
    <row r="337" spans="2:65" s="10" customFormat="1" ht="29.85" customHeight="1">
      <c r="B337" s="159"/>
      <c r="D337" s="170" t="s">
        <v>77</v>
      </c>
      <c r="E337" s="171" t="s">
        <v>823</v>
      </c>
      <c r="F337" s="171" t="s">
        <v>824</v>
      </c>
      <c r="I337" s="162"/>
      <c r="J337" s="172">
        <f>BK337</f>
        <v>0</v>
      </c>
      <c r="L337" s="159"/>
      <c r="M337" s="164"/>
      <c r="N337" s="165"/>
      <c r="O337" s="165"/>
      <c r="P337" s="166">
        <f>SUM(P338:P346)</f>
        <v>0</v>
      </c>
      <c r="Q337" s="165"/>
      <c r="R337" s="166">
        <f>SUM(R338:R346)</f>
        <v>3.2799999999999996E-2</v>
      </c>
      <c r="S337" s="165"/>
      <c r="T337" s="167">
        <f>SUM(T338:T346)</f>
        <v>0</v>
      </c>
      <c r="AR337" s="160" t="s">
        <v>87</v>
      </c>
      <c r="AT337" s="168" t="s">
        <v>77</v>
      </c>
      <c r="AU337" s="168" t="s">
        <v>23</v>
      </c>
      <c r="AY337" s="160" t="s">
        <v>154</v>
      </c>
      <c r="BK337" s="169">
        <f>SUM(BK338:BK346)</f>
        <v>0</v>
      </c>
    </row>
    <row r="338" spans="2:65" s="1" customFormat="1" ht="25.5" customHeight="1">
      <c r="B338" s="173"/>
      <c r="C338" s="174" t="s">
        <v>825</v>
      </c>
      <c r="D338" s="174" t="s">
        <v>156</v>
      </c>
      <c r="E338" s="175" t="s">
        <v>826</v>
      </c>
      <c r="F338" s="176" t="s">
        <v>827</v>
      </c>
      <c r="G338" s="177" t="s">
        <v>233</v>
      </c>
      <c r="H338" s="178">
        <v>2</v>
      </c>
      <c r="I338" s="179"/>
      <c r="J338" s="180">
        <f>ROUND(I338*H338,2)</f>
        <v>0</v>
      </c>
      <c r="K338" s="176" t="s">
        <v>160</v>
      </c>
      <c r="L338" s="40"/>
      <c r="M338" s="181" t="s">
        <v>5</v>
      </c>
      <c r="N338" s="182" t="s">
        <v>49</v>
      </c>
      <c r="O338" s="41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AR338" s="23" t="s">
        <v>230</v>
      </c>
      <c r="AT338" s="23" t="s">
        <v>156</v>
      </c>
      <c r="AU338" s="23" t="s">
        <v>87</v>
      </c>
      <c r="AY338" s="23" t="s">
        <v>154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23" t="s">
        <v>23</v>
      </c>
      <c r="BK338" s="185">
        <f>ROUND(I338*H338,2)</f>
        <v>0</v>
      </c>
      <c r="BL338" s="23" t="s">
        <v>230</v>
      </c>
      <c r="BM338" s="23" t="s">
        <v>828</v>
      </c>
    </row>
    <row r="339" spans="2:65" s="1" customFormat="1" ht="25.5" customHeight="1">
      <c r="B339" s="173"/>
      <c r="C339" s="199" t="s">
        <v>829</v>
      </c>
      <c r="D339" s="199" t="s">
        <v>249</v>
      </c>
      <c r="E339" s="200" t="s">
        <v>830</v>
      </c>
      <c r="F339" s="201" t="s">
        <v>831</v>
      </c>
      <c r="G339" s="202" t="s">
        <v>233</v>
      </c>
      <c r="H339" s="203">
        <v>2</v>
      </c>
      <c r="I339" s="204"/>
      <c r="J339" s="205">
        <f>ROUND(I339*H339,2)</f>
        <v>0</v>
      </c>
      <c r="K339" s="201" t="s">
        <v>160</v>
      </c>
      <c r="L339" s="206"/>
      <c r="M339" s="207" t="s">
        <v>5</v>
      </c>
      <c r="N339" s="208" t="s">
        <v>49</v>
      </c>
      <c r="O339" s="41"/>
      <c r="P339" s="183">
        <f>O339*H339</f>
        <v>0</v>
      </c>
      <c r="Q339" s="183">
        <v>4.0000000000000002E-4</v>
      </c>
      <c r="R339" s="183">
        <f>Q339*H339</f>
        <v>8.0000000000000004E-4</v>
      </c>
      <c r="S339" s="183">
        <v>0</v>
      </c>
      <c r="T339" s="184">
        <f>S339*H339</f>
        <v>0</v>
      </c>
      <c r="AR339" s="23" t="s">
        <v>310</v>
      </c>
      <c r="AT339" s="23" t="s">
        <v>249</v>
      </c>
      <c r="AU339" s="23" t="s">
        <v>87</v>
      </c>
      <c r="AY339" s="23" t="s">
        <v>154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23" t="s">
        <v>23</v>
      </c>
      <c r="BK339" s="185">
        <f>ROUND(I339*H339,2)</f>
        <v>0</v>
      </c>
      <c r="BL339" s="23" t="s">
        <v>230</v>
      </c>
      <c r="BM339" s="23" t="s">
        <v>832</v>
      </c>
    </row>
    <row r="340" spans="2:65" s="1" customFormat="1" ht="27">
      <c r="B340" s="40"/>
      <c r="D340" s="187" t="s">
        <v>306</v>
      </c>
      <c r="F340" s="213" t="s">
        <v>833</v>
      </c>
      <c r="I340" s="210"/>
      <c r="L340" s="40"/>
      <c r="M340" s="211"/>
      <c r="N340" s="41"/>
      <c r="O340" s="41"/>
      <c r="P340" s="41"/>
      <c r="Q340" s="41"/>
      <c r="R340" s="41"/>
      <c r="S340" s="41"/>
      <c r="T340" s="69"/>
      <c r="AT340" s="23" t="s">
        <v>306</v>
      </c>
      <c r="AU340" s="23" t="s">
        <v>87</v>
      </c>
    </row>
    <row r="341" spans="2:65" s="1" customFormat="1" ht="25.5" customHeight="1">
      <c r="B341" s="173"/>
      <c r="C341" s="174" t="s">
        <v>834</v>
      </c>
      <c r="D341" s="174" t="s">
        <v>156</v>
      </c>
      <c r="E341" s="175" t="s">
        <v>835</v>
      </c>
      <c r="F341" s="176" t="s">
        <v>836</v>
      </c>
      <c r="G341" s="177" t="s">
        <v>366</v>
      </c>
      <c r="H341" s="178">
        <v>16</v>
      </c>
      <c r="I341" s="179"/>
      <c r="J341" s="180">
        <f t="shared" ref="J341:J346" si="20">ROUND(I341*H341,2)</f>
        <v>0</v>
      </c>
      <c r="K341" s="176" t="s">
        <v>160</v>
      </c>
      <c r="L341" s="40"/>
      <c r="M341" s="181" t="s">
        <v>5</v>
      </c>
      <c r="N341" s="182" t="s">
        <v>49</v>
      </c>
      <c r="O341" s="41"/>
      <c r="P341" s="183">
        <f t="shared" ref="P341:P346" si="21">O341*H341</f>
        <v>0</v>
      </c>
      <c r="Q341" s="183">
        <v>0</v>
      </c>
      <c r="R341" s="183">
        <f t="shared" ref="R341:R346" si="22">Q341*H341</f>
        <v>0</v>
      </c>
      <c r="S341" s="183">
        <v>0</v>
      </c>
      <c r="T341" s="184">
        <f t="shared" ref="T341:T346" si="23">S341*H341</f>
        <v>0</v>
      </c>
      <c r="AR341" s="23" t="s">
        <v>230</v>
      </c>
      <c r="AT341" s="23" t="s">
        <v>156</v>
      </c>
      <c r="AU341" s="23" t="s">
        <v>87</v>
      </c>
      <c r="AY341" s="23" t="s">
        <v>154</v>
      </c>
      <c r="BE341" s="185">
        <f t="shared" ref="BE341:BE346" si="24">IF(N341="základní",J341,0)</f>
        <v>0</v>
      </c>
      <c r="BF341" s="185">
        <f t="shared" ref="BF341:BF346" si="25">IF(N341="snížená",J341,0)</f>
        <v>0</v>
      </c>
      <c r="BG341" s="185">
        <f t="shared" ref="BG341:BG346" si="26">IF(N341="zákl. přenesená",J341,0)</f>
        <v>0</v>
      </c>
      <c r="BH341" s="185">
        <f t="shared" ref="BH341:BH346" si="27">IF(N341="sníž. přenesená",J341,0)</f>
        <v>0</v>
      </c>
      <c r="BI341" s="185">
        <f t="shared" ref="BI341:BI346" si="28">IF(N341="nulová",J341,0)</f>
        <v>0</v>
      </c>
      <c r="BJ341" s="23" t="s">
        <v>23</v>
      </c>
      <c r="BK341" s="185">
        <f t="shared" ref="BK341:BK346" si="29">ROUND(I341*H341,2)</f>
        <v>0</v>
      </c>
      <c r="BL341" s="23" t="s">
        <v>230</v>
      </c>
      <c r="BM341" s="23" t="s">
        <v>837</v>
      </c>
    </row>
    <row r="342" spans="2:65" s="1" customFormat="1" ht="16.5" customHeight="1">
      <c r="B342" s="173"/>
      <c r="C342" s="199" t="s">
        <v>838</v>
      </c>
      <c r="D342" s="199" t="s">
        <v>249</v>
      </c>
      <c r="E342" s="200" t="s">
        <v>839</v>
      </c>
      <c r="F342" s="201" t="s">
        <v>840</v>
      </c>
      <c r="G342" s="202" t="s">
        <v>366</v>
      </c>
      <c r="H342" s="203">
        <v>16</v>
      </c>
      <c r="I342" s="204"/>
      <c r="J342" s="205">
        <f t="shared" si="20"/>
        <v>0</v>
      </c>
      <c r="K342" s="201" t="s">
        <v>160</v>
      </c>
      <c r="L342" s="206"/>
      <c r="M342" s="207" t="s">
        <v>5</v>
      </c>
      <c r="N342" s="208" t="s">
        <v>49</v>
      </c>
      <c r="O342" s="41"/>
      <c r="P342" s="183">
        <f t="shared" si="21"/>
        <v>0</v>
      </c>
      <c r="Q342" s="183">
        <v>1.2999999999999999E-3</v>
      </c>
      <c r="R342" s="183">
        <f t="shared" si="22"/>
        <v>2.0799999999999999E-2</v>
      </c>
      <c r="S342" s="183">
        <v>0</v>
      </c>
      <c r="T342" s="184">
        <f t="shared" si="23"/>
        <v>0</v>
      </c>
      <c r="AR342" s="23" t="s">
        <v>310</v>
      </c>
      <c r="AT342" s="23" t="s">
        <v>249</v>
      </c>
      <c r="AU342" s="23" t="s">
        <v>87</v>
      </c>
      <c r="AY342" s="23" t="s">
        <v>154</v>
      </c>
      <c r="BE342" s="185">
        <f t="shared" si="24"/>
        <v>0</v>
      </c>
      <c r="BF342" s="185">
        <f t="shared" si="25"/>
        <v>0</v>
      </c>
      <c r="BG342" s="185">
        <f t="shared" si="26"/>
        <v>0</v>
      </c>
      <c r="BH342" s="185">
        <f t="shared" si="27"/>
        <v>0</v>
      </c>
      <c r="BI342" s="185">
        <f t="shared" si="28"/>
        <v>0</v>
      </c>
      <c r="BJ342" s="23" t="s">
        <v>23</v>
      </c>
      <c r="BK342" s="185">
        <f t="shared" si="29"/>
        <v>0</v>
      </c>
      <c r="BL342" s="23" t="s">
        <v>230</v>
      </c>
      <c r="BM342" s="23" t="s">
        <v>841</v>
      </c>
    </row>
    <row r="343" spans="2:65" s="1" customFormat="1" ht="16.5" customHeight="1">
      <c r="B343" s="173"/>
      <c r="C343" s="199" t="s">
        <v>842</v>
      </c>
      <c r="D343" s="199" t="s">
        <v>249</v>
      </c>
      <c r="E343" s="200" t="s">
        <v>843</v>
      </c>
      <c r="F343" s="201" t="s">
        <v>844</v>
      </c>
      <c r="G343" s="202" t="s">
        <v>233</v>
      </c>
      <c r="H343" s="203">
        <v>6</v>
      </c>
      <c r="I343" s="204"/>
      <c r="J343" s="205">
        <f t="shared" si="20"/>
        <v>0</v>
      </c>
      <c r="K343" s="201" t="s">
        <v>160</v>
      </c>
      <c r="L343" s="206"/>
      <c r="M343" s="207" t="s">
        <v>5</v>
      </c>
      <c r="N343" s="208" t="s">
        <v>49</v>
      </c>
      <c r="O343" s="41"/>
      <c r="P343" s="183">
        <f t="shared" si="21"/>
        <v>0</v>
      </c>
      <c r="Q343" s="183">
        <v>5.0000000000000001E-4</v>
      </c>
      <c r="R343" s="183">
        <f t="shared" si="22"/>
        <v>3.0000000000000001E-3</v>
      </c>
      <c r="S343" s="183">
        <v>0</v>
      </c>
      <c r="T343" s="184">
        <f t="shared" si="23"/>
        <v>0</v>
      </c>
      <c r="AR343" s="23" t="s">
        <v>310</v>
      </c>
      <c r="AT343" s="23" t="s">
        <v>249</v>
      </c>
      <c r="AU343" s="23" t="s">
        <v>87</v>
      </c>
      <c r="AY343" s="23" t="s">
        <v>154</v>
      </c>
      <c r="BE343" s="185">
        <f t="shared" si="24"/>
        <v>0</v>
      </c>
      <c r="BF343" s="185">
        <f t="shared" si="25"/>
        <v>0</v>
      </c>
      <c r="BG343" s="185">
        <f t="shared" si="26"/>
        <v>0</v>
      </c>
      <c r="BH343" s="185">
        <f t="shared" si="27"/>
        <v>0</v>
      </c>
      <c r="BI343" s="185">
        <f t="shared" si="28"/>
        <v>0</v>
      </c>
      <c r="BJ343" s="23" t="s">
        <v>23</v>
      </c>
      <c r="BK343" s="185">
        <f t="shared" si="29"/>
        <v>0</v>
      </c>
      <c r="BL343" s="23" t="s">
        <v>230</v>
      </c>
      <c r="BM343" s="23" t="s">
        <v>845</v>
      </c>
    </row>
    <row r="344" spans="2:65" s="1" customFormat="1" ht="16.5" customHeight="1">
      <c r="B344" s="173"/>
      <c r="C344" s="199" t="s">
        <v>846</v>
      </c>
      <c r="D344" s="199" t="s">
        <v>249</v>
      </c>
      <c r="E344" s="200" t="s">
        <v>847</v>
      </c>
      <c r="F344" s="201" t="s">
        <v>848</v>
      </c>
      <c r="G344" s="202" t="s">
        <v>233</v>
      </c>
      <c r="H344" s="203">
        <v>2</v>
      </c>
      <c r="I344" s="204"/>
      <c r="J344" s="205">
        <f t="shared" si="20"/>
        <v>0</v>
      </c>
      <c r="K344" s="201" t="s">
        <v>5</v>
      </c>
      <c r="L344" s="206"/>
      <c r="M344" s="207" t="s">
        <v>5</v>
      </c>
      <c r="N344" s="208" t="s">
        <v>49</v>
      </c>
      <c r="O344" s="41"/>
      <c r="P344" s="183">
        <f t="shared" si="21"/>
        <v>0</v>
      </c>
      <c r="Q344" s="183">
        <v>4.1000000000000003E-3</v>
      </c>
      <c r="R344" s="183">
        <f t="shared" si="22"/>
        <v>8.2000000000000007E-3</v>
      </c>
      <c r="S344" s="183">
        <v>0</v>
      </c>
      <c r="T344" s="184">
        <f t="shared" si="23"/>
        <v>0</v>
      </c>
      <c r="AR344" s="23" t="s">
        <v>310</v>
      </c>
      <c r="AT344" s="23" t="s">
        <v>249</v>
      </c>
      <c r="AU344" s="23" t="s">
        <v>87</v>
      </c>
      <c r="AY344" s="23" t="s">
        <v>154</v>
      </c>
      <c r="BE344" s="185">
        <f t="shared" si="24"/>
        <v>0</v>
      </c>
      <c r="BF344" s="185">
        <f t="shared" si="25"/>
        <v>0</v>
      </c>
      <c r="BG344" s="185">
        <f t="shared" si="26"/>
        <v>0</v>
      </c>
      <c r="BH344" s="185">
        <f t="shared" si="27"/>
        <v>0</v>
      </c>
      <c r="BI344" s="185">
        <f t="shared" si="28"/>
        <v>0</v>
      </c>
      <c r="BJ344" s="23" t="s">
        <v>23</v>
      </c>
      <c r="BK344" s="185">
        <f t="shared" si="29"/>
        <v>0</v>
      </c>
      <c r="BL344" s="23" t="s">
        <v>230</v>
      </c>
      <c r="BM344" s="23" t="s">
        <v>849</v>
      </c>
    </row>
    <row r="345" spans="2:65" s="1" customFormat="1" ht="25.5" customHeight="1">
      <c r="B345" s="173"/>
      <c r="C345" s="174" t="s">
        <v>850</v>
      </c>
      <c r="D345" s="174" t="s">
        <v>156</v>
      </c>
      <c r="E345" s="175" t="s">
        <v>851</v>
      </c>
      <c r="F345" s="176" t="s">
        <v>852</v>
      </c>
      <c r="G345" s="177" t="s">
        <v>233</v>
      </c>
      <c r="H345" s="178">
        <v>2</v>
      </c>
      <c r="I345" s="179"/>
      <c r="J345" s="180">
        <f t="shared" si="20"/>
        <v>0</v>
      </c>
      <c r="K345" s="176" t="s">
        <v>160</v>
      </c>
      <c r="L345" s="40"/>
      <c r="M345" s="181" t="s">
        <v>5</v>
      </c>
      <c r="N345" s="182" t="s">
        <v>49</v>
      </c>
      <c r="O345" s="41"/>
      <c r="P345" s="183">
        <f t="shared" si="21"/>
        <v>0</v>
      </c>
      <c r="Q345" s="183">
        <v>0</v>
      </c>
      <c r="R345" s="183">
        <f t="shared" si="22"/>
        <v>0</v>
      </c>
      <c r="S345" s="183">
        <v>0</v>
      </c>
      <c r="T345" s="184">
        <f t="shared" si="23"/>
        <v>0</v>
      </c>
      <c r="AR345" s="23" t="s">
        <v>230</v>
      </c>
      <c r="AT345" s="23" t="s">
        <v>156</v>
      </c>
      <c r="AU345" s="23" t="s">
        <v>87</v>
      </c>
      <c r="AY345" s="23" t="s">
        <v>154</v>
      </c>
      <c r="BE345" s="185">
        <f t="shared" si="24"/>
        <v>0</v>
      </c>
      <c r="BF345" s="185">
        <f t="shared" si="25"/>
        <v>0</v>
      </c>
      <c r="BG345" s="185">
        <f t="shared" si="26"/>
        <v>0</v>
      </c>
      <c r="BH345" s="185">
        <f t="shared" si="27"/>
        <v>0</v>
      </c>
      <c r="BI345" s="185">
        <f t="shared" si="28"/>
        <v>0</v>
      </c>
      <c r="BJ345" s="23" t="s">
        <v>23</v>
      </c>
      <c r="BK345" s="185">
        <f t="shared" si="29"/>
        <v>0</v>
      </c>
      <c r="BL345" s="23" t="s">
        <v>230</v>
      </c>
      <c r="BM345" s="23" t="s">
        <v>853</v>
      </c>
    </row>
    <row r="346" spans="2:65" s="1" customFormat="1" ht="38.25" customHeight="1">
      <c r="B346" s="173"/>
      <c r="C346" s="174" t="s">
        <v>854</v>
      </c>
      <c r="D346" s="174" t="s">
        <v>156</v>
      </c>
      <c r="E346" s="175" t="s">
        <v>855</v>
      </c>
      <c r="F346" s="176" t="s">
        <v>856</v>
      </c>
      <c r="G346" s="177" t="s">
        <v>671</v>
      </c>
      <c r="H346" s="212"/>
      <c r="I346" s="179"/>
      <c r="J346" s="180">
        <f t="shared" si="20"/>
        <v>0</v>
      </c>
      <c r="K346" s="176" t="s">
        <v>160</v>
      </c>
      <c r="L346" s="40"/>
      <c r="M346" s="181" t="s">
        <v>5</v>
      </c>
      <c r="N346" s="182" t="s">
        <v>49</v>
      </c>
      <c r="O346" s="41"/>
      <c r="P346" s="183">
        <f t="shared" si="21"/>
        <v>0</v>
      </c>
      <c r="Q346" s="183">
        <v>0</v>
      </c>
      <c r="R346" s="183">
        <f t="shared" si="22"/>
        <v>0</v>
      </c>
      <c r="S346" s="183">
        <v>0</v>
      </c>
      <c r="T346" s="184">
        <f t="shared" si="23"/>
        <v>0</v>
      </c>
      <c r="AR346" s="23" t="s">
        <v>230</v>
      </c>
      <c r="AT346" s="23" t="s">
        <v>156</v>
      </c>
      <c r="AU346" s="23" t="s">
        <v>87</v>
      </c>
      <c r="AY346" s="23" t="s">
        <v>154</v>
      </c>
      <c r="BE346" s="185">
        <f t="shared" si="24"/>
        <v>0</v>
      </c>
      <c r="BF346" s="185">
        <f t="shared" si="25"/>
        <v>0</v>
      </c>
      <c r="BG346" s="185">
        <f t="shared" si="26"/>
        <v>0</v>
      </c>
      <c r="BH346" s="185">
        <f t="shared" si="27"/>
        <v>0</v>
      </c>
      <c r="BI346" s="185">
        <f t="shared" si="28"/>
        <v>0</v>
      </c>
      <c r="BJ346" s="23" t="s">
        <v>23</v>
      </c>
      <c r="BK346" s="185">
        <f t="shared" si="29"/>
        <v>0</v>
      </c>
      <c r="BL346" s="23" t="s">
        <v>230</v>
      </c>
      <c r="BM346" s="23" t="s">
        <v>857</v>
      </c>
    </row>
    <row r="347" spans="2:65" s="10" customFormat="1" ht="29.85" customHeight="1">
      <c r="B347" s="159"/>
      <c r="D347" s="170" t="s">
        <v>77</v>
      </c>
      <c r="E347" s="171" t="s">
        <v>858</v>
      </c>
      <c r="F347" s="171" t="s">
        <v>859</v>
      </c>
      <c r="I347" s="162"/>
      <c r="J347" s="172">
        <f>BK347</f>
        <v>0</v>
      </c>
      <c r="L347" s="159"/>
      <c r="M347" s="164"/>
      <c r="N347" s="165"/>
      <c r="O347" s="165"/>
      <c r="P347" s="166">
        <f>P348</f>
        <v>0</v>
      </c>
      <c r="Q347" s="165"/>
      <c r="R347" s="166">
        <f>R348</f>
        <v>0.76570930000000004</v>
      </c>
      <c r="S347" s="165"/>
      <c r="T347" s="167">
        <f>T348</f>
        <v>0</v>
      </c>
      <c r="AR347" s="160" t="s">
        <v>87</v>
      </c>
      <c r="AT347" s="168" t="s">
        <v>77</v>
      </c>
      <c r="AU347" s="168" t="s">
        <v>23</v>
      </c>
      <c r="AY347" s="160" t="s">
        <v>154</v>
      </c>
      <c r="BK347" s="169">
        <f>BK348</f>
        <v>0</v>
      </c>
    </row>
    <row r="348" spans="2:65" s="1" customFormat="1" ht="25.5" customHeight="1">
      <c r="B348" s="173"/>
      <c r="C348" s="174" t="s">
        <v>860</v>
      </c>
      <c r="D348" s="174" t="s">
        <v>156</v>
      </c>
      <c r="E348" s="175" t="s">
        <v>861</v>
      </c>
      <c r="F348" s="176" t="s">
        <v>862</v>
      </c>
      <c r="G348" s="177" t="s">
        <v>159</v>
      </c>
      <c r="H348" s="178">
        <v>55.087000000000003</v>
      </c>
      <c r="I348" s="179"/>
      <c r="J348" s="180">
        <f>ROUND(I348*H348,2)</f>
        <v>0</v>
      </c>
      <c r="K348" s="176" t="s">
        <v>160</v>
      </c>
      <c r="L348" s="40"/>
      <c r="M348" s="181" t="s">
        <v>5</v>
      </c>
      <c r="N348" s="182" t="s">
        <v>49</v>
      </c>
      <c r="O348" s="41"/>
      <c r="P348" s="183">
        <f>O348*H348</f>
        <v>0</v>
      </c>
      <c r="Q348" s="183">
        <v>1.3899999999999999E-2</v>
      </c>
      <c r="R348" s="183">
        <f>Q348*H348</f>
        <v>0.76570930000000004</v>
      </c>
      <c r="S348" s="183">
        <v>0</v>
      </c>
      <c r="T348" s="184">
        <f>S348*H348</f>
        <v>0</v>
      </c>
      <c r="AR348" s="23" t="s">
        <v>230</v>
      </c>
      <c r="AT348" s="23" t="s">
        <v>156</v>
      </c>
      <c r="AU348" s="23" t="s">
        <v>87</v>
      </c>
      <c r="AY348" s="23" t="s">
        <v>154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23" t="s">
        <v>23</v>
      </c>
      <c r="BK348" s="185">
        <f>ROUND(I348*H348,2)</f>
        <v>0</v>
      </c>
      <c r="BL348" s="23" t="s">
        <v>230</v>
      </c>
      <c r="BM348" s="23" t="s">
        <v>863</v>
      </c>
    </row>
    <row r="349" spans="2:65" s="10" customFormat="1" ht="29.85" customHeight="1">
      <c r="B349" s="159"/>
      <c r="D349" s="170" t="s">
        <v>77</v>
      </c>
      <c r="E349" s="171" t="s">
        <v>864</v>
      </c>
      <c r="F349" s="171" t="s">
        <v>865</v>
      </c>
      <c r="I349" s="162"/>
      <c r="J349" s="172">
        <f>BK349</f>
        <v>0</v>
      </c>
      <c r="L349" s="159"/>
      <c r="M349" s="164"/>
      <c r="N349" s="165"/>
      <c r="O349" s="165"/>
      <c r="P349" s="166">
        <f>SUM(P350:P355)</f>
        <v>0</v>
      </c>
      <c r="Q349" s="165"/>
      <c r="R349" s="166">
        <f>SUM(R350:R355)</f>
        <v>0.518015</v>
      </c>
      <c r="S349" s="165"/>
      <c r="T349" s="167">
        <f>SUM(T350:T355)</f>
        <v>0</v>
      </c>
      <c r="AR349" s="160" t="s">
        <v>87</v>
      </c>
      <c r="AT349" s="168" t="s">
        <v>77</v>
      </c>
      <c r="AU349" s="168" t="s">
        <v>23</v>
      </c>
      <c r="AY349" s="160" t="s">
        <v>154</v>
      </c>
      <c r="BK349" s="169">
        <f>SUM(BK350:BK355)</f>
        <v>0</v>
      </c>
    </row>
    <row r="350" spans="2:65" s="1" customFormat="1" ht="25.5" customHeight="1">
      <c r="B350" s="173"/>
      <c r="C350" s="174" t="s">
        <v>866</v>
      </c>
      <c r="D350" s="174" t="s">
        <v>156</v>
      </c>
      <c r="E350" s="175" t="s">
        <v>867</v>
      </c>
      <c r="F350" s="176" t="s">
        <v>868</v>
      </c>
      <c r="G350" s="177" t="s">
        <v>159</v>
      </c>
      <c r="H350" s="178">
        <v>62.6</v>
      </c>
      <c r="I350" s="179"/>
      <c r="J350" s="180">
        <f>ROUND(I350*H350,2)</f>
        <v>0</v>
      </c>
      <c r="K350" s="176" t="s">
        <v>160</v>
      </c>
      <c r="L350" s="40"/>
      <c r="M350" s="181" t="s">
        <v>5</v>
      </c>
      <c r="N350" s="182" t="s">
        <v>49</v>
      </c>
      <c r="O350" s="41"/>
      <c r="P350" s="183">
        <f>O350*H350</f>
        <v>0</v>
      </c>
      <c r="Q350" s="183">
        <v>3.5500000000000002E-3</v>
      </c>
      <c r="R350" s="183">
        <f>Q350*H350</f>
        <v>0.22223000000000001</v>
      </c>
      <c r="S350" s="183">
        <v>0</v>
      </c>
      <c r="T350" s="184">
        <f>S350*H350</f>
        <v>0</v>
      </c>
      <c r="AR350" s="23" t="s">
        <v>230</v>
      </c>
      <c r="AT350" s="23" t="s">
        <v>156</v>
      </c>
      <c r="AU350" s="23" t="s">
        <v>87</v>
      </c>
      <c r="AY350" s="23" t="s">
        <v>154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23</v>
      </c>
      <c r="BK350" s="185">
        <f>ROUND(I350*H350,2)</f>
        <v>0</v>
      </c>
      <c r="BL350" s="23" t="s">
        <v>230</v>
      </c>
      <c r="BM350" s="23" t="s">
        <v>869</v>
      </c>
    </row>
    <row r="351" spans="2:65" s="11" customFormat="1">
      <c r="B351" s="186"/>
      <c r="D351" s="187" t="s">
        <v>163</v>
      </c>
      <c r="E351" s="188" t="s">
        <v>5</v>
      </c>
      <c r="F351" s="189" t="s">
        <v>679</v>
      </c>
      <c r="H351" s="190">
        <v>62.6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5" t="s">
        <v>163</v>
      </c>
      <c r="AU351" s="195" t="s">
        <v>87</v>
      </c>
      <c r="AV351" s="11" t="s">
        <v>87</v>
      </c>
      <c r="AW351" s="11" t="s">
        <v>42</v>
      </c>
      <c r="AX351" s="11" t="s">
        <v>23</v>
      </c>
      <c r="AY351" s="195" t="s">
        <v>154</v>
      </c>
    </row>
    <row r="352" spans="2:65" s="1" customFormat="1" ht="25.5" customHeight="1">
      <c r="B352" s="173"/>
      <c r="C352" s="199" t="s">
        <v>870</v>
      </c>
      <c r="D352" s="199" t="s">
        <v>249</v>
      </c>
      <c r="E352" s="200" t="s">
        <v>871</v>
      </c>
      <c r="F352" s="201" t="s">
        <v>872</v>
      </c>
      <c r="G352" s="202" t="s">
        <v>159</v>
      </c>
      <c r="H352" s="203">
        <v>65.73</v>
      </c>
      <c r="I352" s="204"/>
      <c r="J352" s="205">
        <f>ROUND(I352*H352,2)</f>
        <v>0</v>
      </c>
      <c r="K352" s="201" t="s">
        <v>160</v>
      </c>
      <c r="L352" s="206"/>
      <c r="M352" s="207" t="s">
        <v>5</v>
      </c>
      <c r="N352" s="208" t="s">
        <v>49</v>
      </c>
      <c r="O352" s="41"/>
      <c r="P352" s="183">
        <f>O352*H352</f>
        <v>0</v>
      </c>
      <c r="Q352" s="183">
        <v>4.4999999999999997E-3</v>
      </c>
      <c r="R352" s="183">
        <f>Q352*H352</f>
        <v>0.29578500000000002</v>
      </c>
      <c r="S352" s="183">
        <v>0</v>
      </c>
      <c r="T352" s="184">
        <f>S352*H352</f>
        <v>0</v>
      </c>
      <c r="AR352" s="23" t="s">
        <v>310</v>
      </c>
      <c r="AT352" s="23" t="s">
        <v>249</v>
      </c>
      <c r="AU352" s="23" t="s">
        <v>87</v>
      </c>
      <c r="AY352" s="23" t="s">
        <v>154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23" t="s">
        <v>23</v>
      </c>
      <c r="BK352" s="185">
        <f>ROUND(I352*H352,2)</f>
        <v>0</v>
      </c>
      <c r="BL352" s="23" t="s">
        <v>230</v>
      </c>
      <c r="BM352" s="23" t="s">
        <v>873</v>
      </c>
    </row>
    <row r="353" spans="2:65" s="11" customFormat="1">
      <c r="B353" s="186"/>
      <c r="D353" s="187" t="s">
        <v>163</v>
      </c>
      <c r="F353" s="189" t="s">
        <v>874</v>
      </c>
      <c r="H353" s="190">
        <v>65.73</v>
      </c>
      <c r="I353" s="191"/>
      <c r="L353" s="186"/>
      <c r="M353" s="192"/>
      <c r="N353" s="193"/>
      <c r="O353" s="193"/>
      <c r="P353" s="193"/>
      <c r="Q353" s="193"/>
      <c r="R353" s="193"/>
      <c r="S353" s="193"/>
      <c r="T353" s="194"/>
      <c r="AT353" s="195" t="s">
        <v>163</v>
      </c>
      <c r="AU353" s="195" t="s">
        <v>87</v>
      </c>
      <c r="AV353" s="11" t="s">
        <v>87</v>
      </c>
      <c r="AW353" s="11" t="s">
        <v>6</v>
      </c>
      <c r="AX353" s="11" t="s">
        <v>23</v>
      </c>
      <c r="AY353" s="195" t="s">
        <v>154</v>
      </c>
    </row>
    <row r="354" spans="2:65" s="1" customFormat="1" ht="16.5" customHeight="1">
      <c r="B354" s="173"/>
      <c r="C354" s="199" t="s">
        <v>875</v>
      </c>
      <c r="D354" s="199" t="s">
        <v>249</v>
      </c>
      <c r="E354" s="200" t="s">
        <v>876</v>
      </c>
      <c r="F354" s="201" t="s">
        <v>877</v>
      </c>
      <c r="G354" s="202" t="s">
        <v>878</v>
      </c>
      <c r="H354" s="203">
        <v>305.85000000000002</v>
      </c>
      <c r="I354" s="204"/>
      <c r="J354" s="205">
        <f>ROUND(I354*H354,2)</f>
        <v>0</v>
      </c>
      <c r="K354" s="201" t="s">
        <v>5</v>
      </c>
      <c r="L354" s="206"/>
      <c r="M354" s="207" t="s">
        <v>5</v>
      </c>
      <c r="N354" s="208" t="s">
        <v>49</v>
      </c>
      <c r="O354" s="41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AR354" s="23" t="s">
        <v>310</v>
      </c>
      <c r="AT354" s="23" t="s">
        <v>249</v>
      </c>
      <c r="AU354" s="23" t="s">
        <v>87</v>
      </c>
      <c r="AY354" s="23" t="s">
        <v>154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23" t="s">
        <v>23</v>
      </c>
      <c r="BK354" s="185">
        <f>ROUND(I354*H354,2)</f>
        <v>0</v>
      </c>
      <c r="BL354" s="23" t="s">
        <v>230</v>
      </c>
      <c r="BM354" s="23" t="s">
        <v>879</v>
      </c>
    </row>
    <row r="355" spans="2:65" s="1" customFormat="1" ht="25.5" customHeight="1">
      <c r="B355" s="173"/>
      <c r="C355" s="174" t="s">
        <v>880</v>
      </c>
      <c r="D355" s="174" t="s">
        <v>156</v>
      </c>
      <c r="E355" s="175" t="s">
        <v>881</v>
      </c>
      <c r="F355" s="176" t="s">
        <v>882</v>
      </c>
      <c r="G355" s="177" t="s">
        <v>671</v>
      </c>
      <c r="H355" s="212"/>
      <c r="I355" s="179"/>
      <c r="J355" s="180">
        <f>ROUND(I355*H355,2)</f>
        <v>0</v>
      </c>
      <c r="K355" s="176" t="s">
        <v>160</v>
      </c>
      <c r="L355" s="40"/>
      <c r="M355" s="181" t="s">
        <v>5</v>
      </c>
      <c r="N355" s="182" t="s">
        <v>49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230</v>
      </c>
      <c r="AT355" s="23" t="s">
        <v>156</v>
      </c>
      <c r="AU355" s="23" t="s">
        <v>87</v>
      </c>
      <c r="AY355" s="23" t="s">
        <v>154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23</v>
      </c>
      <c r="BK355" s="185">
        <f>ROUND(I355*H355,2)</f>
        <v>0</v>
      </c>
      <c r="BL355" s="23" t="s">
        <v>230</v>
      </c>
      <c r="BM355" s="23" t="s">
        <v>883</v>
      </c>
    </row>
    <row r="356" spans="2:65" s="10" customFormat="1" ht="29.85" customHeight="1">
      <c r="B356" s="159"/>
      <c r="D356" s="170" t="s">
        <v>77</v>
      </c>
      <c r="E356" s="171" t="s">
        <v>884</v>
      </c>
      <c r="F356" s="171" t="s">
        <v>885</v>
      </c>
      <c r="I356" s="162"/>
      <c r="J356" s="172">
        <f>BK356</f>
        <v>0</v>
      </c>
      <c r="L356" s="159"/>
      <c r="M356" s="164"/>
      <c r="N356" s="165"/>
      <c r="O356" s="165"/>
      <c r="P356" s="166">
        <f>SUM(P357:P374)</f>
        <v>0</v>
      </c>
      <c r="Q356" s="165"/>
      <c r="R356" s="166">
        <f>SUM(R357:R374)</f>
        <v>0.39766400000000002</v>
      </c>
      <c r="S356" s="165"/>
      <c r="T356" s="167">
        <f>SUM(T357:T374)</f>
        <v>0.396976</v>
      </c>
      <c r="AR356" s="160" t="s">
        <v>87</v>
      </c>
      <c r="AT356" s="168" t="s">
        <v>77</v>
      </c>
      <c r="AU356" s="168" t="s">
        <v>23</v>
      </c>
      <c r="AY356" s="160" t="s">
        <v>154</v>
      </c>
      <c r="BK356" s="169">
        <f>SUM(BK357:BK374)</f>
        <v>0</v>
      </c>
    </row>
    <row r="357" spans="2:65" s="1" customFormat="1" ht="16.5" customHeight="1">
      <c r="B357" s="173"/>
      <c r="C357" s="174" t="s">
        <v>886</v>
      </c>
      <c r="D357" s="174" t="s">
        <v>156</v>
      </c>
      <c r="E357" s="175" t="s">
        <v>887</v>
      </c>
      <c r="F357" s="176" t="s">
        <v>888</v>
      </c>
      <c r="G357" s="177" t="s">
        <v>233</v>
      </c>
      <c r="H357" s="178">
        <v>6</v>
      </c>
      <c r="I357" s="179"/>
      <c r="J357" s="180">
        <f>ROUND(I357*H357,2)</f>
        <v>0</v>
      </c>
      <c r="K357" s="176" t="s">
        <v>160</v>
      </c>
      <c r="L357" s="40"/>
      <c r="M357" s="181" t="s">
        <v>5</v>
      </c>
      <c r="N357" s="182" t="s">
        <v>49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230</v>
      </c>
      <c r="AT357" s="23" t="s">
        <v>156</v>
      </c>
      <c r="AU357" s="23" t="s">
        <v>87</v>
      </c>
      <c r="AY357" s="23" t="s">
        <v>154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23</v>
      </c>
      <c r="BK357" s="185">
        <f>ROUND(I357*H357,2)</f>
        <v>0</v>
      </c>
      <c r="BL357" s="23" t="s">
        <v>230</v>
      </c>
      <c r="BM357" s="23" t="s">
        <v>889</v>
      </c>
    </row>
    <row r="358" spans="2:65" s="1" customFormat="1" ht="16.5" customHeight="1">
      <c r="B358" s="173"/>
      <c r="C358" s="199" t="s">
        <v>890</v>
      </c>
      <c r="D358" s="199" t="s">
        <v>249</v>
      </c>
      <c r="E358" s="200" t="s">
        <v>891</v>
      </c>
      <c r="F358" s="201" t="s">
        <v>892</v>
      </c>
      <c r="G358" s="202" t="s">
        <v>271</v>
      </c>
      <c r="H358" s="203">
        <v>0.01</v>
      </c>
      <c r="I358" s="204"/>
      <c r="J358" s="205">
        <f>ROUND(I358*H358,2)</f>
        <v>0</v>
      </c>
      <c r="K358" s="201" t="s">
        <v>160</v>
      </c>
      <c r="L358" s="206"/>
      <c r="M358" s="207" t="s">
        <v>5</v>
      </c>
      <c r="N358" s="208" t="s">
        <v>49</v>
      </c>
      <c r="O358" s="41"/>
      <c r="P358" s="183">
        <f>O358*H358</f>
        <v>0</v>
      </c>
      <c r="Q358" s="183">
        <v>1</v>
      </c>
      <c r="R358" s="183">
        <f>Q358*H358</f>
        <v>0.01</v>
      </c>
      <c r="S358" s="183">
        <v>0</v>
      </c>
      <c r="T358" s="184">
        <f>S358*H358</f>
        <v>0</v>
      </c>
      <c r="AR358" s="23" t="s">
        <v>310</v>
      </c>
      <c r="AT358" s="23" t="s">
        <v>249</v>
      </c>
      <c r="AU358" s="23" t="s">
        <v>87</v>
      </c>
      <c r="AY358" s="23" t="s">
        <v>154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23</v>
      </c>
      <c r="BK358" s="185">
        <f>ROUND(I358*H358,2)</f>
        <v>0</v>
      </c>
      <c r="BL358" s="23" t="s">
        <v>230</v>
      </c>
      <c r="BM358" s="23" t="s">
        <v>893</v>
      </c>
    </row>
    <row r="359" spans="2:65" s="1" customFormat="1" ht="27">
      <c r="B359" s="40"/>
      <c r="D359" s="187" t="s">
        <v>306</v>
      </c>
      <c r="F359" s="213" t="s">
        <v>894</v>
      </c>
      <c r="I359" s="210"/>
      <c r="L359" s="40"/>
      <c r="M359" s="211"/>
      <c r="N359" s="41"/>
      <c r="O359" s="41"/>
      <c r="P359" s="41"/>
      <c r="Q359" s="41"/>
      <c r="R359" s="41"/>
      <c r="S359" s="41"/>
      <c r="T359" s="69"/>
      <c r="AT359" s="23" t="s">
        <v>306</v>
      </c>
      <c r="AU359" s="23" t="s">
        <v>87</v>
      </c>
    </row>
    <row r="360" spans="2:65" s="1" customFormat="1" ht="16.5" customHeight="1">
      <c r="B360" s="173"/>
      <c r="C360" s="174" t="s">
        <v>895</v>
      </c>
      <c r="D360" s="174" t="s">
        <v>156</v>
      </c>
      <c r="E360" s="175" t="s">
        <v>896</v>
      </c>
      <c r="F360" s="176" t="s">
        <v>897</v>
      </c>
      <c r="G360" s="177" t="s">
        <v>366</v>
      </c>
      <c r="H360" s="178">
        <v>85.4</v>
      </c>
      <c r="I360" s="179"/>
      <c r="J360" s="180">
        <f>ROUND(I360*H360,2)</f>
        <v>0</v>
      </c>
      <c r="K360" s="176" t="s">
        <v>160</v>
      </c>
      <c r="L360" s="40"/>
      <c r="M360" s="181" t="s">
        <v>5</v>
      </c>
      <c r="N360" s="182" t="s">
        <v>49</v>
      </c>
      <c r="O360" s="41"/>
      <c r="P360" s="183">
        <f>O360*H360</f>
        <v>0</v>
      </c>
      <c r="Q360" s="183">
        <v>0</v>
      </c>
      <c r="R360" s="183">
        <f>Q360*H360</f>
        <v>0</v>
      </c>
      <c r="S360" s="183">
        <v>2.5999999999999999E-3</v>
      </c>
      <c r="T360" s="184">
        <f>S360*H360</f>
        <v>0.22204000000000002</v>
      </c>
      <c r="AR360" s="23" t="s">
        <v>230</v>
      </c>
      <c r="AT360" s="23" t="s">
        <v>156</v>
      </c>
      <c r="AU360" s="23" t="s">
        <v>87</v>
      </c>
      <c r="AY360" s="23" t="s">
        <v>154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23" t="s">
        <v>23</v>
      </c>
      <c r="BK360" s="185">
        <f>ROUND(I360*H360,2)</f>
        <v>0</v>
      </c>
      <c r="BL360" s="23" t="s">
        <v>230</v>
      </c>
      <c r="BM360" s="23" t="s">
        <v>898</v>
      </c>
    </row>
    <row r="361" spans="2:65" s="11" customFormat="1">
      <c r="B361" s="186"/>
      <c r="D361" s="187" t="s">
        <v>163</v>
      </c>
      <c r="E361" s="188" t="s">
        <v>5</v>
      </c>
      <c r="F361" s="189" t="s">
        <v>899</v>
      </c>
      <c r="H361" s="190">
        <v>85.4</v>
      </c>
      <c r="I361" s="191"/>
      <c r="L361" s="186"/>
      <c r="M361" s="192"/>
      <c r="N361" s="193"/>
      <c r="O361" s="193"/>
      <c r="P361" s="193"/>
      <c r="Q361" s="193"/>
      <c r="R361" s="193"/>
      <c r="S361" s="193"/>
      <c r="T361" s="194"/>
      <c r="AT361" s="195" t="s">
        <v>163</v>
      </c>
      <c r="AU361" s="195" t="s">
        <v>87</v>
      </c>
      <c r="AV361" s="11" t="s">
        <v>87</v>
      </c>
      <c r="AW361" s="11" t="s">
        <v>42</v>
      </c>
      <c r="AX361" s="11" t="s">
        <v>23</v>
      </c>
      <c r="AY361" s="195" t="s">
        <v>154</v>
      </c>
    </row>
    <row r="362" spans="2:65" s="1" customFormat="1" ht="16.5" customHeight="1">
      <c r="B362" s="173"/>
      <c r="C362" s="174" t="s">
        <v>900</v>
      </c>
      <c r="D362" s="174" t="s">
        <v>156</v>
      </c>
      <c r="E362" s="175" t="s">
        <v>901</v>
      </c>
      <c r="F362" s="176" t="s">
        <v>902</v>
      </c>
      <c r="G362" s="177" t="s">
        <v>366</v>
      </c>
      <c r="H362" s="178">
        <v>44.4</v>
      </c>
      <c r="I362" s="179"/>
      <c r="J362" s="180">
        <f>ROUND(I362*H362,2)</f>
        <v>0</v>
      </c>
      <c r="K362" s="176" t="s">
        <v>160</v>
      </c>
      <c r="L362" s="40"/>
      <c r="M362" s="181" t="s">
        <v>5</v>
      </c>
      <c r="N362" s="182" t="s">
        <v>49</v>
      </c>
      <c r="O362" s="41"/>
      <c r="P362" s="183">
        <f>O362*H362</f>
        <v>0</v>
      </c>
      <c r="Q362" s="183">
        <v>0</v>
      </c>
      <c r="R362" s="183">
        <f>Q362*H362</f>
        <v>0</v>
      </c>
      <c r="S362" s="183">
        <v>3.9399999999999999E-3</v>
      </c>
      <c r="T362" s="184">
        <f>S362*H362</f>
        <v>0.17493599999999998</v>
      </c>
      <c r="AR362" s="23" t="s">
        <v>230</v>
      </c>
      <c r="AT362" s="23" t="s">
        <v>156</v>
      </c>
      <c r="AU362" s="23" t="s">
        <v>87</v>
      </c>
      <c r="AY362" s="23" t="s">
        <v>154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23" t="s">
        <v>23</v>
      </c>
      <c r="BK362" s="185">
        <f>ROUND(I362*H362,2)</f>
        <v>0</v>
      </c>
      <c r="BL362" s="23" t="s">
        <v>230</v>
      </c>
      <c r="BM362" s="23" t="s">
        <v>903</v>
      </c>
    </row>
    <row r="363" spans="2:65" s="11" customFormat="1">
      <c r="B363" s="186"/>
      <c r="D363" s="187" t="s">
        <v>163</v>
      </c>
      <c r="E363" s="188" t="s">
        <v>5</v>
      </c>
      <c r="F363" s="189" t="s">
        <v>904</v>
      </c>
      <c r="H363" s="190">
        <v>44.4</v>
      </c>
      <c r="I363" s="191"/>
      <c r="L363" s="186"/>
      <c r="M363" s="192"/>
      <c r="N363" s="193"/>
      <c r="O363" s="193"/>
      <c r="P363" s="193"/>
      <c r="Q363" s="193"/>
      <c r="R363" s="193"/>
      <c r="S363" s="193"/>
      <c r="T363" s="194"/>
      <c r="AT363" s="195" t="s">
        <v>163</v>
      </c>
      <c r="AU363" s="195" t="s">
        <v>87</v>
      </c>
      <c r="AV363" s="11" t="s">
        <v>87</v>
      </c>
      <c r="AW363" s="11" t="s">
        <v>42</v>
      </c>
      <c r="AX363" s="11" t="s">
        <v>23</v>
      </c>
      <c r="AY363" s="195" t="s">
        <v>154</v>
      </c>
    </row>
    <row r="364" spans="2:65" s="1" customFormat="1" ht="25.5" customHeight="1">
      <c r="B364" s="173"/>
      <c r="C364" s="174" t="s">
        <v>905</v>
      </c>
      <c r="D364" s="174" t="s">
        <v>156</v>
      </c>
      <c r="E364" s="175" t="s">
        <v>906</v>
      </c>
      <c r="F364" s="176" t="s">
        <v>907</v>
      </c>
      <c r="G364" s="177" t="s">
        <v>366</v>
      </c>
      <c r="H364" s="178">
        <v>18.8</v>
      </c>
      <c r="I364" s="179"/>
      <c r="J364" s="180">
        <f>ROUND(I364*H364,2)</f>
        <v>0</v>
      </c>
      <c r="K364" s="176" t="s">
        <v>160</v>
      </c>
      <c r="L364" s="40"/>
      <c r="M364" s="181" t="s">
        <v>5</v>
      </c>
      <c r="N364" s="182" t="s">
        <v>49</v>
      </c>
      <c r="O364" s="41"/>
      <c r="P364" s="183">
        <f>O364*H364</f>
        <v>0</v>
      </c>
      <c r="Q364" s="183">
        <v>3.5100000000000001E-3</v>
      </c>
      <c r="R364" s="183">
        <f>Q364*H364</f>
        <v>6.5988000000000005E-2</v>
      </c>
      <c r="S364" s="183">
        <v>0</v>
      </c>
      <c r="T364" s="184">
        <f>S364*H364</f>
        <v>0</v>
      </c>
      <c r="AR364" s="23" t="s">
        <v>230</v>
      </c>
      <c r="AT364" s="23" t="s">
        <v>156</v>
      </c>
      <c r="AU364" s="23" t="s">
        <v>87</v>
      </c>
      <c r="AY364" s="23" t="s">
        <v>154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23" t="s">
        <v>23</v>
      </c>
      <c r="BK364" s="185">
        <f>ROUND(I364*H364,2)</f>
        <v>0</v>
      </c>
      <c r="BL364" s="23" t="s">
        <v>230</v>
      </c>
      <c r="BM364" s="23" t="s">
        <v>908</v>
      </c>
    </row>
    <row r="365" spans="2:65" s="1" customFormat="1" ht="25.5" customHeight="1">
      <c r="B365" s="173"/>
      <c r="C365" s="174" t="s">
        <v>909</v>
      </c>
      <c r="D365" s="174" t="s">
        <v>156</v>
      </c>
      <c r="E365" s="175" t="s">
        <v>910</v>
      </c>
      <c r="F365" s="176" t="s">
        <v>911</v>
      </c>
      <c r="G365" s="177" t="s">
        <v>366</v>
      </c>
      <c r="H365" s="178">
        <v>30</v>
      </c>
      <c r="I365" s="179"/>
      <c r="J365" s="180">
        <f>ROUND(I365*H365,2)</f>
        <v>0</v>
      </c>
      <c r="K365" s="176" t="s">
        <v>160</v>
      </c>
      <c r="L365" s="40"/>
      <c r="M365" s="181" t="s">
        <v>5</v>
      </c>
      <c r="N365" s="182" t="s">
        <v>49</v>
      </c>
      <c r="O365" s="41"/>
      <c r="P365" s="183">
        <f>O365*H365</f>
        <v>0</v>
      </c>
      <c r="Q365" s="183">
        <v>1.3600000000000001E-3</v>
      </c>
      <c r="R365" s="183">
        <f>Q365*H365</f>
        <v>4.0800000000000003E-2</v>
      </c>
      <c r="S365" s="183">
        <v>0</v>
      </c>
      <c r="T365" s="184">
        <f>S365*H365</f>
        <v>0</v>
      </c>
      <c r="AR365" s="23" t="s">
        <v>230</v>
      </c>
      <c r="AT365" s="23" t="s">
        <v>156</v>
      </c>
      <c r="AU365" s="23" t="s">
        <v>87</v>
      </c>
      <c r="AY365" s="23" t="s">
        <v>154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23</v>
      </c>
      <c r="BK365" s="185">
        <f>ROUND(I365*H365,2)</f>
        <v>0</v>
      </c>
      <c r="BL365" s="23" t="s">
        <v>230</v>
      </c>
      <c r="BM365" s="23" t="s">
        <v>912</v>
      </c>
    </row>
    <row r="366" spans="2:65" s="11" customFormat="1">
      <c r="B366" s="186"/>
      <c r="D366" s="187" t="s">
        <v>163</v>
      </c>
      <c r="E366" s="188" t="s">
        <v>5</v>
      </c>
      <c r="F366" s="189" t="s">
        <v>913</v>
      </c>
      <c r="H366" s="190">
        <v>30</v>
      </c>
      <c r="I366" s="191"/>
      <c r="L366" s="186"/>
      <c r="M366" s="192"/>
      <c r="N366" s="193"/>
      <c r="O366" s="193"/>
      <c r="P366" s="193"/>
      <c r="Q366" s="193"/>
      <c r="R366" s="193"/>
      <c r="S366" s="193"/>
      <c r="T366" s="194"/>
      <c r="AT366" s="195" t="s">
        <v>163</v>
      </c>
      <c r="AU366" s="195" t="s">
        <v>87</v>
      </c>
      <c r="AV366" s="11" t="s">
        <v>87</v>
      </c>
      <c r="AW366" s="11" t="s">
        <v>42</v>
      </c>
      <c r="AX366" s="11" t="s">
        <v>23</v>
      </c>
      <c r="AY366" s="195" t="s">
        <v>154</v>
      </c>
    </row>
    <row r="367" spans="2:65" s="1" customFormat="1" ht="25.5" customHeight="1">
      <c r="B367" s="173"/>
      <c r="C367" s="174" t="s">
        <v>914</v>
      </c>
      <c r="D367" s="174" t="s">
        <v>156</v>
      </c>
      <c r="E367" s="175" t="s">
        <v>915</v>
      </c>
      <c r="F367" s="176" t="s">
        <v>916</v>
      </c>
      <c r="G367" s="177" t="s">
        <v>366</v>
      </c>
      <c r="H367" s="178">
        <v>4</v>
      </c>
      <c r="I367" s="179"/>
      <c r="J367" s="180">
        <f>ROUND(I367*H367,2)</f>
        <v>0</v>
      </c>
      <c r="K367" s="176" t="s">
        <v>160</v>
      </c>
      <c r="L367" s="40"/>
      <c r="M367" s="181" t="s">
        <v>5</v>
      </c>
      <c r="N367" s="182" t="s">
        <v>49</v>
      </c>
      <c r="O367" s="41"/>
      <c r="P367" s="183">
        <f>O367*H367</f>
        <v>0</v>
      </c>
      <c r="Q367" s="183">
        <v>2.2200000000000002E-3</v>
      </c>
      <c r="R367" s="183">
        <f>Q367*H367</f>
        <v>8.8800000000000007E-3</v>
      </c>
      <c r="S367" s="183">
        <v>0</v>
      </c>
      <c r="T367" s="184">
        <f>S367*H367</f>
        <v>0</v>
      </c>
      <c r="AR367" s="23" t="s">
        <v>230</v>
      </c>
      <c r="AT367" s="23" t="s">
        <v>156</v>
      </c>
      <c r="AU367" s="23" t="s">
        <v>87</v>
      </c>
      <c r="AY367" s="23" t="s">
        <v>154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23" t="s">
        <v>23</v>
      </c>
      <c r="BK367" s="185">
        <f>ROUND(I367*H367,2)</f>
        <v>0</v>
      </c>
      <c r="BL367" s="23" t="s">
        <v>230</v>
      </c>
      <c r="BM367" s="23" t="s">
        <v>917</v>
      </c>
    </row>
    <row r="368" spans="2:65" s="1" customFormat="1" ht="25.5" customHeight="1">
      <c r="B368" s="173"/>
      <c r="C368" s="174" t="s">
        <v>918</v>
      </c>
      <c r="D368" s="174" t="s">
        <v>156</v>
      </c>
      <c r="E368" s="175" t="s">
        <v>919</v>
      </c>
      <c r="F368" s="176" t="s">
        <v>920</v>
      </c>
      <c r="G368" s="177" t="s">
        <v>366</v>
      </c>
      <c r="H368" s="178">
        <v>38.200000000000003</v>
      </c>
      <c r="I368" s="179"/>
      <c r="J368" s="180">
        <f>ROUND(I368*H368,2)</f>
        <v>0</v>
      </c>
      <c r="K368" s="176" t="s">
        <v>160</v>
      </c>
      <c r="L368" s="40"/>
      <c r="M368" s="181" t="s">
        <v>5</v>
      </c>
      <c r="N368" s="182" t="s">
        <v>49</v>
      </c>
      <c r="O368" s="41"/>
      <c r="P368" s="183">
        <f>O368*H368</f>
        <v>0</v>
      </c>
      <c r="Q368" s="183">
        <v>2.2000000000000001E-3</v>
      </c>
      <c r="R368" s="183">
        <f>Q368*H368</f>
        <v>8.4040000000000017E-2</v>
      </c>
      <c r="S368" s="183">
        <v>0</v>
      </c>
      <c r="T368" s="184">
        <f>S368*H368</f>
        <v>0</v>
      </c>
      <c r="AR368" s="23" t="s">
        <v>230</v>
      </c>
      <c r="AT368" s="23" t="s">
        <v>156</v>
      </c>
      <c r="AU368" s="23" t="s">
        <v>87</v>
      </c>
      <c r="AY368" s="23" t="s">
        <v>154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23" t="s">
        <v>23</v>
      </c>
      <c r="BK368" s="185">
        <f>ROUND(I368*H368,2)</f>
        <v>0</v>
      </c>
      <c r="BL368" s="23" t="s">
        <v>230</v>
      </c>
      <c r="BM368" s="23" t="s">
        <v>921</v>
      </c>
    </row>
    <row r="369" spans="2:65" s="1" customFormat="1" ht="25.5" customHeight="1">
      <c r="B369" s="173"/>
      <c r="C369" s="174" t="s">
        <v>922</v>
      </c>
      <c r="D369" s="174" t="s">
        <v>156</v>
      </c>
      <c r="E369" s="175" t="s">
        <v>923</v>
      </c>
      <c r="F369" s="176" t="s">
        <v>924</v>
      </c>
      <c r="G369" s="177" t="s">
        <v>366</v>
      </c>
      <c r="H369" s="178">
        <v>48.4</v>
      </c>
      <c r="I369" s="179"/>
      <c r="J369" s="180">
        <f>ROUND(I369*H369,2)</f>
        <v>0</v>
      </c>
      <c r="K369" s="176" t="s">
        <v>160</v>
      </c>
      <c r="L369" s="40"/>
      <c r="M369" s="181" t="s">
        <v>5</v>
      </c>
      <c r="N369" s="182" t="s">
        <v>49</v>
      </c>
      <c r="O369" s="41"/>
      <c r="P369" s="183">
        <f>O369*H369</f>
        <v>0</v>
      </c>
      <c r="Q369" s="183">
        <v>2.0899999999999998E-3</v>
      </c>
      <c r="R369" s="183">
        <f>Q369*H369</f>
        <v>0.101156</v>
      </c>
      <c r="S369" s="183">
        <v>0</v>
      </c>
      <c r="T369" s="184">
        <f>S369*H369</f>
        <v>0</v>
      </c>
      <c r="AR369" s="23" t="s">
        <v>230</v>
      </c>
      <c r="AT369" s="23" t="s">
        <v>156</v>
      </c>
      <c r="AU369" s="23" t="s">
        <v>87</v>
      </c>
      <c r="AY369" s="23" t="s">
        <v>154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23" t="s">
        <v>23</v>
      </c>
      <c r="BK369" s="185">
        <f>ROUND(I369*H369,2)</f>
        <v>0</v>
      </c>
      <c r="BL369" s="23" t="s">
        <v>230</v>
      </c>
      <c r="BM369" s="23" t="s">
        <v>925</v>
      </c>
    </row>
    <row r="370" spans="2:65" s="11" customFormat="1">
      <c r="B370" s="186"/>
      <c r="D370" s="187" t="s">
        <v>163</v>
      </c>
      <c r="E370" s="188" t="s">
        <v>5</v>
      </c>
      <c r="F370" s="189" t="s">
        <v>453</v>
      </c>
      <c r="H370" s="190">
        <v>48.4</v>
      </c>
      <c r="I370" s="191"/>
      <c r="L370" s="186"/>
      <c r="M370" s="192"/>
      <c r="N370" s="193"/>
      <c r="O370" s="193"/>
      <c r="P370" s="193"/>
      <c r="Q370" s="193"/>
      <c r="R370" s="193"/>
      <c r="S370" s="193"/>
      <c r="T370" s="194"/>
      <c r="AT370" s="195" t="s">
        <v>163</v>
      </c>
      <c r="AU370" s="195" t="s">
        <v>87</v>
      </c>
      <c r="AV370" s="11" t="s">
        <v>87</v>
      </c>
      <c r="AW370" s="11" t="s">
        <v>42</v>
      </c>
      <c r="AX370" s="11" t="s">
        <v>23</v>
      </c>
      <c r="AY370" s="195" t="s">
        <v>154</v>
      </c>
    </row>
    <row r="371" spans="2:65" s="1" customFormat="1" ht="25.5" customHeight="1">
      <c r="B371" s="173"/>
      <c r="C371" s="174" t="s">
        <v>926</v>
      </c>
      <c r="D371" s="174" t="s">
        <v>156</v>
      </c>
      <c r="E371" s="175" t="s">
        <v>927</v>
      </c>
      <c r="F371" s="176" t="s">
        <v>928</v>
      </c>
      <c r="G371" s="177" t="s">
        <v>233</v>
      </c>
      <c r="H371" s="178">
        <v>4</v>
      </c>
      <c r="I371" s="179"/>
      <c r="J371" s="180">
        <f>ROUND(I371*H371,2)</f>
        <v>0</v>
      </c>
      <c r="K371" s="176" t="s">
        <v>160</v>
      </c>
      <c r="L371" s="40"/>
      <c r="M371" s="181" t="s">
        <v>5</v>
      </c>
      <c r="N371" s="182" t="s">
        <v>49</v>
      </c>
      <c r="O371" s="41"/>
      <c r="P371" s="183">
        <f>O371*H371</f>
        <v>0</v>
      </c>
      <c r="Q371" s="183">
        <v>2.5000000000000001E-4</v>
      </c>
      <c r="R371" s="183">
        <f>Q371*H371</f>
        <v>1E-3</v>
      </c>
      <c r="S371" s="183">
        <v>0</v>
      </c>
      <c r="T371" s="184">
        <f>S371*H371</f>
        <v>0</v>
      </c>
      <c r="AR371" s="23" t="s">
        <v>230</v>
      </c>
      <c r="AT371" s="23" t="s">
        <v>156</v>
      </c>
      <c r="AU371" s="23" t="s">
        <v>87</v>
      </c>
      <c r="AY371" s="23" t="s">
        <v>154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23" t="s">
        <v>23</v>
      </c>
      <c r="BK371" s="185">
        <f>ROUND(I371*H371,2)</f>
        <v>0</v>
      </c>
      <c r="BL371" s="23" t="s">
        <v>230</v>
      </c>
      <c r="BM371" s="23" t="s">
        <v>929</v>
      </c>
    </row>
    <row r="372" spans="2:65" s="1" customFormat="1" ht="25.5" customHeight="1">
      <c r="B372" s="173"/>
      <c r="C372" s="174" t="s">
        <v>930</v>
      </c>
      <c r="D372" s="174" t="s">
        <v>156</v>
      </c>
      <c r="E372" s="175" t="s">
        <v>931</v>
      </c>
      <c r="F372" s="176" t="s">
        <v>932</v>
      </c>
      <c r="G372" s="177" t="s">
        <v>366</v>
      </c>
      <c r="H372" s="178">
        <v>30</v>
      </c>
      <c r="I372" s="179"/>
      <c r="J372" s="180">
        <f>ROUND(I372*H372,2)</f>
        <v>0</v>
      </c>
      <c r="K372" s="176" t="s">
        <v>160</v>
      </c>
      <c r="L372" s="40"/>
      <c r="M372" s="181" t="s">
        <v>5</v>
      </c>
      <c r="N372" s="182" t="s">
        <v>49</v>
      </c>
      <c r="O372" s="41"/>
      <c r="P372" s="183">
        <f>O372*H372</f>
        <v>0</v>
      </c>
      <c r="Q372" s="183">
        <v>2.8600000000000001E-3</v>
      </c>
      <c r="R372" s="183">
        <f>Q372*H372</f>
        <v>8.5800000000000001E-2</v>
      </c>
      <c r="S372" s="183">
        <v>0</v>
      </c>
      <c r="T372" s="184">
        <f>S372*H372</f>
        <v>0</v>
      </c>
      <c r="AR372" s="23" t="s">
        <v>230</v>
      </c>
      <c r="AT372" s="23" t="s">
        <v>156</v>
      </c>
      <c r="AU372" s="23" t="s">
        <v>87</v>
      </c>
      <c r="AY372" s="23" t="s">
        <v>154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23</v>
      </c>
      <c r="BK372" s="185">
        <f>ROUND(I372*H372,2)</f>
        <v>0</v>
      </c>
      <c r="BL372" s="23" t="s">
        <v>230</v>
      </c>
      <c r="BM372" s="23" t="s">
        <v>933</v>
      </c>
    </row>
    <row r="373" spans="2:65" s="11" customFormat="1">
      <c r="B373" s="186"/>
      <c r="D373" s="187" t="s">
        <v>163</v>
      </c>
      <c r="E373" s="188" t="s">
        <v>5</v>
      </c>
      <c r="F373" s="189" t="s">
        <v>934</v>
      </c>
      <c r="H373" s="190">
        <v>30</v>
      </c>
      <c r="I373" s="191"/>
      <c r="L373" s="186"/>
      <c r="M373" s="192"/>
      <c r="N373" s="193"/>
      <c r="O373" s="193"/>
      <c r="P373" s="193"/>
      <c r="Q373" s="193"/>
      <c r="R373" s="193"/>
      <c r="S373" s="193"/>
      <c r="T373" s="194"/>
      <c r="AT373" s="195" t="s">
        <v>163</v>
      </c>
      <c r="AU373" s="195" t="s">
        <v>87</v>
      </c>
      <c r="AV373" s="11" t="s">
        <v>87</v>
      </c>
      <c r="AW373" s="11" t="s">
        <v>42</v>
      </c>
      <c r="AX373" s="11" t="s">
        <v>23</v>
      </c>
      <c r="AY373" s="195" t="s">
        <v>154</v>
      </c>
    </row>
    <row r="374" spans="2:65" s="1" customFormat="1" ht="38.25" customHeight="1">
      <c r="B374" s="173"/>
      <c r="C374" s="174" t="s">
        <v>935</v>
      </c>
      <c r="D374" s="174" t="s">
        <v>156</v>
      </c>
      <c r="E374" s="175" t="s">
        <v>936</v>
      </c>
      <c r="F374" s="176" t="s">
        <v>937</v>
      </c>
      <c r="G374" s="177" t="s">
        <v>671</v>
      </c>
      <c r="H374" s="212"/>
      <c r="I374" s="179"/>
      <c r="J374" s="180">
        <f>ROUND(I374*H374,2)</f>
        <v>0</v>
      </c>
      <c r="K374" s="176" t="s">
        <v>160</v>
      </c>
      <c r="L374" s="40"/>
      <c r="M374" s="181" t="s">
        <v>5</v>
      </c>
      <c r="N374" s="182" t="s">
        <v>49</v>
      </c>
      <c r="O374" s="41"/>
      <c r="P374" s="183">
        <f>O374*H374</f>
        <v>0</v>
      </c>
      <c r="Q374" s="183">
        <v>0</v>
      </c>
      <c r="R374" s="183">
        <f>Q374*H374</f>
        <v>0</v>
      </c>
      <c r="S374" s="183">
        <v>0</v>
      </c>
      <c r="T374" s="184">
        <f>S374*H374</f>
        <v>0</v>
      </c>
      <c r="AR374" s="23" t="s">
        <v>230</v>
      </c>
      <c r="AT374" s="23" t="s">
        <v>156</v>
      </c>
      <c r="AU374" s="23" t="s">
        <v>87</v>
      </c>
      <c r="AY374" s="23" t="s">
        <v>154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23" t="s">
        <v>23</v>
      </c>
      <c r="BK374" s="185">
        <f>ROUND(I374*H374,2)</f>
        <v>0</v>
      </c>
      <c r="BL374" s="23" t="s">
        <v>230</v>
      </c>
      <c r="BM374" s="23" t="s">
        <v>938</v>
      </c>
    </row>
    <row r="375" spans="2:65" s="10" customFormat="1" ht="29.85" customHeight="1">
      <c r="B375" s="159"/>
      <c r="D375" s="170" t="s">
        <v>77</v>
      </c>
      <c r="E375" s="171" t="s">
        <v>939</v>
      </c>
      <c r="F375" s="171" t="s">
        <v>940</v>
      </c>
      <c r="I375" s="162"/>
      <c r="J375" s="172">
        <f>BK375</f>
        <v>0</v>
      </c>
      <c r="L375" s="159"/>
      <c r="M375" s="164"/>
      <c r="N375" s="165"/>
      <c r="O375" s="165"/>
      <c r="P375" s="166">
        <f>SUM(P376:P385)</f>
        <v>0</v>
      </c>
      <c r="Q375" s="165"/>
      <c r="R375" s="166">
        <f>SUM(R376:R385)</f>
        <v>0.17168</v>
      </c>
      <c r="S375" s="165"/>
      <c r="T375" s="167">
        <f>SUM(T376:T385)</f>
        <v>0</v>
      </c>
      <c r="AR375" s="160" t="s">
        <v>87</v>
      </c>
      <c r="AT375" s="168" t="s">
        <v>77</v>
      </c>
      <c r="AU375" s="168" t="s">
        <v>23</v>
      </c>
      <c r="AY375" s="160" t="s">
        <v>154</v>
      </c>
      <c r="BK375" s="169">
        <f>SUM(BK376:BK385)</f>
        <v>0</v>
      </c>
    </row>
    <row r="376" spans="2:65" s="1" customFormat="1" ht="25.5" customHeight="1">
      <c r="B376" s="173"/>
      <c r="C376" s="174" t="s">
        <v>941</v>
      </c>
      <c r="D376" s="174" t="s">
        <v>156</v>
      </c>
      <c r="E376" s="175" t="s">
        <v>942</v>
      </c>
      <c r="F376" s="176" t="s">
        <v>943</v>
      </c>
      <c r="G376" s="177" t="s">
        <v>233</v>
      </c>
      <c r="H376" s="178">
        <v>2</v>
      </c>
      <c r="I376" s="179"/>
      <c r="J376" s="180">
        <f t="shared" ref="J376:J385" si="30">ROUND(I376*H376,2)</f>
        <v>0</v>
      </c>
      <c r="K376" s="176" t="s">
        <v>160</v>
      </c>
      <c r="L376" s="40"/>
      <c r="M376" s="181" t="s">
        <v>5</v>
      </c>
      <c r="N376" s="182" t="s">
        <v>49</v>
      </c>
      <c r="O376" s="41"/>
      <c r="P376" s="183">
        <f t="shared" ref="P376:P385" si="31">O376*H376</f>
        <v>0</v>
      </c>
      <c r="Q376" s="183">
        <v>0</v>
      </c>
      <c r="R376" s="183">
        <f t="shared" ref="R376:R385" si="32">Q376*H376</f>
        <v>0</v>
      </c>
      <c r="S376" s="183">
        <v>0</v>
      </c>
      <c r="T376" s="184">
        <f t="shared" ref="T376:T385" si="33">S376*H376</f>
        <v>0</v>
      </c>
      <c r="AR376" s="23" t="s">
        <v>230</v>
      </c>
      <c r="AT376" s="23" t="s">
        <v>156</v>
      </c>
      <c r="AU376" s="23" t="s">
        <v>87</v>
      </c>
      <c r="AY376" s="23" t="s">
        <v>154</v>
      </c>
      <c r="BE376" s="185">
        <f t="shared" ref="BE376:BE385" si="34">IF(N376="základní",J376,0)</f>
        <v>0</v>
      </c>
      <c r="BF376" s="185">
        <f t="shared" ref="BF376:BF385" si="35">IF(N376="snížená",J376,0)</f>
        <v>0</v>
      </c>
      <c r="BG376" s="185">
        <f t="shared" ref="BG376:BG385" si="36">IF(N376="zákl. přenesená",J376,0)</f>
        <v>0</v>
      </c>
      <c r="BH376" s="185">
        <f t="shared" ref="BH376:BH385" si="37">IF(N376="sníž. přenesená",J376,0)</f>
        <v>0</v>
      </c>
      <c r="BI376" s="185">
        <f t="shared" ref="BI376:BI385" si="38">IF(N376="nulová",J376,0)</f>
        <v>0</v>
      </c>
      <c r="BJ376" s="23" t="s">
        <v>23</v>
      </c>
      <c r="BK376" s="185">
        <f t="shared" ref="BK376:BK385" si="39">ROUND(I376*H376,2)</f>
        <v>0</v>
      </c>
      <c r="BL376" s="23" t="s">
        <v>230</v>
      </c>
      <c r="BM376" s="23" t="s">
        <v>944</v>
      </c>
    </row>
    <row r="377" spans="2:65" s="1" customFormat="1" ht="16.5" customHeight="1">
      <c r="B377" s="173"/>
      <c r="C377" s="199" t="s">
        <v>945</v>
      </c>
      <c r="D377" s="199" t="s">
        <v>249</v>
      </c>
      <c r="E377" s="200" t="s">
        <v>946</v>
      </c>
      <c r="F377" s="201" t="s">
        <v>947</v>
      </c>
      <c r="G377" s="202" t="s">
        <v>233</v>
      </c>
      <c r="H377" s="203">
        <v>1</v>
      </c>
      <c r="I377" s="204"/>
      <c r="J377" s="205">
        <f t="shared" si="30"/>
        <v>0</v>
      </c>
      <c r="K377" s="201" t="s">
        <v>160</v>
      </c>
      <c r="L377" s="206"/>
      <c r="M377" s="207" t="s">
        <v>5</v>
      </c>
      <c r="N377" s="208" t="s">
        <v>49</v>
      </c>
      <c r="O377" s="41"/>
      <c r="P377" s="183">
        <f t="shared" si="31"/>
        <v>0</v>
      </c>
      <c r="Q377" s="183">
        <v>1.7500000000000002E-2</v>
      </c>
      <c r="R377" s="183">
        <f t="shared" si="32"/>
        <v>1.7500000000000002E-2</v>
      </c>
      <c r="S377" s="183">
        <v>0</v>
      </c>
      <c r="T377" s="184">
        <f t="shared" si="33"/>
        <v>0</v>
      </c>
      <c r="AR377" s="23" t="s">
        <v>310</v>
      </c>
      <c r="AT377" s="23" t="s">
        <v>249</v>
      </c>
      <c r="AU377" s="23" t="s">
        <v>87</v>
      </c>
      <c r="AY377" s="23" t="s">
        <v>154</v>
      </c>
      <c r="BE377" s="185">
        <f t="shared" si="34"/>
        <v>0</v>
      </c>
      <c r="BF377" s="185">
        <f t="shared" si="35"/>
        <v>0</v>
      </c>
      <c r="BG377" s="185">
        <f t="shared" si="36"/>
        <v>0</v>
      </c>
      <c r="BH377" s="185">
        <f t="shared" si="37"/>
        <v>0</v>
      </c>
      <c r="BI377" s="185">
        <f t="shared" si="38"/>
        <v>0</v>
      </c>
      <c r="BJ377" s="23" t="s">
        <v>23</v>
      </c>
      <c r="BK377" s="185">
        <f t="shared" si="39"/>
        <v>0</v>
      </c>
      <c r="BL377" s="23" t="s">
        <v>230</v>
      </c>
      <c r="BM377" s="23" t="s">
        <v>948</v>
      </c>
    </row>
    <row r="378" spans="2:65" s="1" customFormat="1" ht="16.5" customHeight="1">
      <c r="B378" s="173"/>
      <c r="C378" s="199" t="s">
        <v>949</v>
      </c>
      <c r="D378" s="199" t="s">
        <v>249</v>
      </c>
      <c r="E378" s="200" t="s">
        <v>950</v>
      </c>
      <c r="F378" s="201" t="s">
        <v>951</v>
      </c>
      <c r="G378" s="202" t="s">
        <v>233</v>
      </c>
      <c r="H378" s="203">
        <v>1</v>
      </c>
      <c r="I378" s="204"/>
      <c r="J378" s="205">
        <f t="shared" si="30"/>
        <v>0</v>
      </c>
      <c r="K378" s="201" t="s">
        <v>160</v>
      </c>
      <c r="L378" s="206"/>
      <c r="M378" s="207" t="s">
        <v>5</v>
      </c>
      <c r="N378" s="208" t="s">
        <v>49</v>
      </c>
      <c r="O378" s="41"/>
      <c r="P378" s="183">
        <f t="shared" si="31"/>
        <v>0</v>
      </c>
      <c r="Q378" s="183">
        <v>2.75E-2</v>
      </c>
      <c r="R378" s="183">
        <f t="shared" si="32"/>
        <v>2.75E-2</v>
      </c>
      <c r="S378" s="183">
        <v>0</v>
      </c>
      <c r="T378" s="184">
        <f t="shared" si="33"/>
        <v>0</v>
      </c>
      <c r="AR378" s="23" t="s">
        <v>310</v>
      </c>
      <c r="AT378" s="23" t="s">
        <v>249</v>
      </c>
      <c r="AU378" s="23" t="s">
        <v>87</v>
      </c>
      <c r="AY378" s="23" t="s">
        <v>154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23" t="s">
        <v>23</v>
      </c>
      <c r="BK378" s="185">
        <f t="shared" si="39"/>
        <v>0</v>
      </c>
      <c r="BL378" s="23" t="s">
        <v>230</v>
      </c>
      <c r="BM378" s="23" t="s">
        <v>952</v>
      </c>
    </row>
    <row r="379" spans="2:65" s="1" customFormat="1" ht="25.5" customHeight="1">
      <c r="B379" s="173"/>
      <c r="C379" s="174" t="s">
        <v>953</v>
      </c>
      <c r="D379" s="174" t="s">
        <v>156</v>
      </c>
      <c r="E379" s="175" t="s">
        <v>954</v>
      </c>
      <c r="F379" s="176" t="s">
        <v>955</v>
      </c>
      <c r="G379" s="177" t="s">
        <v>233</v>
      </c>
      <c r="H379" s="178">
        <v>1</v>
      </c>
      <c r="I379" s="179"/>
      <c r="J379" s="180">
        <f t="shared" si="30"/>
        <v>0</v>
      </c>
      <c r="K379" s="176" t="s">
        <v>160</v>
      </c>
      <c r="L379" s="40"/>
      <c r="M379" s="181" t="s">
        <v>5</v>
      </c>
      <c r="N379" s="182" t="s">
        <v>49</v>
      </c>
      <c r="O379" s="41"/>
      <c r="P379" s="183">
        <f t="shared" si="31"/>
        <v>0</v>
      </c>
      <c r="Q379" s="183">
        <v>8.7000000000000001E-4</v>
      </c>
      <c r="R379" s="183">
        <f t="shared" si="32"/>
        <v>8.7000000000000001E-4</v>
      </c>
      <c r="S379" s="183">
        <v>0</v>
      </c>
      <c r="T379" s="184">
        <f t="shared" si="33"/>
        <v>0</v>
      </c>
      <c r="AR379" s="23" t="s">
        <v>230</v>
      </c>
      <c r="AT379" s="23" t="s">
        <v>156</v>
      </c>
      <c r="AU379" s="23" t="s">
        <v>87</v>
      </c>
      <c r="AY379" s="23" t="s">
        <v>154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23" t="s">
        <v>23</v>
      </c>
      <c r="BK379" s="185">
        <f t="shared" si="39"/>
        <v>0</v>
      </c>
      <c r="BL379" s="23" t="s">
        <v>230</v>
      </c>
      <c r="BM379" s="23" t="s">
        <v>956</v>
      </c>
    </row>
    <row r="380" spans="2:65" s="1" customFormat="1" ht="16.5" customHeight="1">
      <c r="B380" s="173"/>
      <c r="C380" s="199" t="s">
        <v>957</v>
      </c>
      <c r="D380" s="199" t="s">
        <v>249</v>
      </c>
      <c r="E380" s="200" t="s">
        <v>958</v>
      </c>
      <c r="F380" s="201" t="s">
        <v>959</v>
      </c>
      <c r="G380" s="202" t="s">
        <v>233</v>
      </c>
      <c r="H380" s="203">
        <v>1</v>
      </c>
      <c r="I380" s="204"/>
      <c r="J380" s="205">
        <f t="shared" si="30"/>
        <v>0</v>
      </c>
      <c r="K380" s="201" t="s">
        <v>160</v>
      </c>
      <c r="L380" s="206"/>
      <c r="M380" s="207" t="s">
        <v>5</v>
      </c>
      <c r="N380" s="208" t="s">
        <v>49</v>
      </c>
      <c r="O380" s="41"/>
      <c r="P380" s="183">
        <f t="shared" si="31"/>
        <v>0</v>
      </c>
      <c r="Q380" s="183">
        <v>4.4999999999999998E-2</v>
      </c>
      <c r="R380" s="183">
        <f t="shared" si="32"/>
        <v>4.4999999999999998E-2</v>
      </c>
      <c r="S380" s="183">
        <v>0</v>
      </c>
      <c r="T380" s="184">
        <f t="shared" si="33"/>
        <v>0</v>
      </c>
      <c r="AR380" s="23" t="s">
        <v>310</v>
      </c>
      <c r="AT380" s="23" t="s">
        <v>249</v>
      </c>
      <c r="AU380" s="23" t="s">
        <v>87</v>
      </c>
      <c r="AY380" s="23" t="s">
        <v>154</v>
      </c>
      <c r="BE380" s="185">
        <f t="shared" si="34"/>
        <v>0</v>
      </c>
      <c r="BF380" s="185">
        <f t="shared" si="35"/>
        <v>0</v>
      </c>
      <c r="BG380" s="185">
        <f t="shared" si="36"/>
        <v>0</v>
      </c>
      <c r="BH380" s="185">
        <f t="shared" si="37"/>
        <v>0</v>
      </c>
      <c r="BI380" s="185">
        <f t="shared" si="38"/>
        <v>0</v>
      </c>
      <c r="BJ380" s="23" t="s">
        <v>23</v>
      </c>
      <c r="BK380" s="185">
        <f t="shared" si="39"/>
        <v>0</v>
      </c>
      <c r="BL380" s="23" t="s">
        <v>230</v>
      </c>
      <c r="BM380" s="23" t="s">
        <v>960</v>
      </c>
    </row>
    <row r="381" spans="2:65" s="1" customFormat="1" ht="25.5" customHeight="1">
      <c r="B381" s="173"/>
      <c r="C381" s="174" t="s">
        <v>961</v>
      </c>
      <c r="D381" s="174" t="s">
        <v>156</v>
      </c>
      <c r="E381" s="175" t="s">
        <v>962</v>
      </c>
      <c r="F381" s="176" t="s">
        <v>963</v>
      </c>
      <c r="G381" s="177" t="s">
        <v>233</v>
      </c>
      <c r="H381" s="178">
        <v>1</v>
      </c>
      <c r="I381" s="179"/>
      <c r="J381" s="180">
        <f t="shared" si="30"/>
        <v>0</v>
      </c>
      <c r="K381" s="176" t="s">
        <v>160</v>
      </c>
      <c r="L381" s="40"/>
      <c r="M381" s="181" t="s">
        <v>5</v>
      </c>
      <c r="N381" s="182" t="s">
        <v>49</v>
      </c>
      <c r="O381" s="41"/>
      <c r="P381" s="183">
        <f t="shared" si="31"/>
        <v>0</v>
      </c>
      <c r="Q381" s="183">
        <v>8.0999999999999996E-4</v>
      </c>
      <c r="R381" s="183">
        <f t="shared" si="32"/>
        <v>8.0999999999999996E-4</v>
      </c>
      <c r="S381" s="183">
        <v>0</v>
      </c>
      <c r="T381" s="184">
        <f t="shared" si="33"/>
        <v>0</v>
      </c>
      <c r="AR381" s="23" t="s">
        <v>230</v>
      </c>
      <c r="AT381" s="23" t="s">
        <v>156</v>
      </c>
      <c r="AU381" s="23" t="s">
        <v>87</v>
      </c>
      <c r="AY381" s="23" t="s">
        <v>154</v>
      </c>
      <c r="BE381" s="185">
        <f t="shared" si="34"/>
        <v>0</v>
      </c>
      <c r="BF381" s="185">
        <f t="shared" si="35"/>
        <v>0</v>
      </c>
      <c r="BG381" s="185">
        <f t="shared" si="36"/>
        <v>0</v>
      </c>
      <c r="BH381" s="185">
        <f t="shared" si="37"/>
        <v>0</v>
      </c>
      <c r="BI381" s="185">
        <f t="shared" si="38"/>
        <v>0</v>
      </c>
      <c r="BJ381" s="23" t="s">
        <v>23</v>
      </c>
      <c r="BK381" s="185">
        <f t="shared" si="39"/>
        <v>0</v>
      </c>
      <c r="BL381" s="23" t="s">
        <v>230</v>
      </c>
      <c r="BM381" s="23" t="s">
        <v>964</v>
      </c>
    </row>
    <row r="382" spans="2:65" s="1" customFormat="1" ht="16.5" customHeight="1">
      <c r="B382" s="173"/>
      <c r="C382" s="199" t="s">
        <v>965</v>
      </c>
      <c r="D382" s="199" t="s">
        <v>249</v>
      </c>
      <c r="E382" s="200" t="s">
        <v>966</v>
      </c>
      <c r="F382" s="201" t="s">
        <v>967</v>
      </c>
      <c r="G382" s="202" t="s">
        <v>233</v>
      </c>
      <c r="H382" s="203">
        <v>1</v>
      </c>
      <c r="I382" s="204"/>
      <c r="J382" s="205">
        <f t="shared" si="30"/>
        <v>0</v>
      </c>
      <c r="K382" s="201" t="s">
        <v>160</v>
      </c>
      <c r="L382" s="206"/>
      <c r="M382" s="207" t="s">
        <v>5</v>
      </c>
      <c r="N382" s="208" t="s">
        <v>49</v>
      </c>
      <c r="O382" s="41"/>
      <c r="P382" s="183">
        <f t="shared" si="31"/>
        <v>0</v>
      </c>
      <c r="Q382" s="183">
        <v>0.08</v>
      </c>
      <c r="R382" s="183">
        <f t="shared" si="32"/>
        <v>0.08</v>
      </c>
      <c r="S382" s="183">
        <v>0</v>
      </c>
      <c r="T382" s="184">
        <f t="shared" si="33"/>
        <v>0</v>
      </c>
      <c r="AR382" s="23" t="s">
        <v>310</v>
      </c>
      <c r="AT382" s="23" t="s">
        <v>249</v>
      </c>
      <c r="AU382" s="23" t="s">
        <v>87</v>
      </c>
      <c r="AY382" s="23" t="s">
        <v>154</v>
      </c>
      <c r="BE382" s="185">
        <f t="shared" si="34"/>
        <v>0</v>
      </c>
      <c r="BF382" s="185">
        <f t="shared" si="35"/>
        <v>0</v>
      </c>
      <c r="BG382" s="185">
        <f t="shared" si="36"/>
        <v>0</v>
      </c>
      <c r="BH382" s="185">
        <f t="shared" si="37"/>
        <v>0</v>
      </c>
      <c r="BI382" s="185">
        <f t="shared" si="38"/>
        <v>0</v>
      </c>
      <c r="BJ382" s="23" t="s">
        <v>23</v>
      </c>
      <c r="BK382" s="185">
        <f t="shared" si="39"/>
        <v>0</v>
      </c>
      <c r="BL382" s="23" t="s">
        <v>230</v>
      </c>
      <c r="BM382" s="23" t="s">
        <v>968</v>
      </c>
    </row>
    <row r="383" spans="2:65" s="1" customFormat="1" ht="25.5" customHeight="1">
      <c r="B383" s="173"/>
      <c r="C383" s="174" t="s">
        <v>969</v>
      </c>
      <c r="D383" s="174" t="s">
        <v>156</v>
      </c>
      <c r="E383" s="175" t="s">
        <v>970</v>
      </c>
      <c r="F383" s="176" t="s">
        <v>971</v>
      </c>
      <c r="G383" s="177" t="s">
        <v>233</v>
      </c>
      <c r="H383" s="178">
        <v>0</v>
      </c>
      <c r="I383" s="179"/>
      <c r="J383" s="180">
        <f t="shared" si="30"/>
        <v>0</v>
      </c>
      <c r="K383" s="176" t="s">
        <v>160</v>
      </c>
      <c r="L383" s="40"/>
      <c r="M383" s="181" t="s">
        <v>5</v>
      </c>
      <c r="N383" s="182" t="s">
        <v>49</v>
      </c>
      <c r="O383" s="41"/>
      <c r="P383" s="183">
        <f t="shared" si="31"/>
        <v>0</v>
      </c>
      <c r="Q383" s="183">
        <v>4.4000000000000002E-4</v>
      </c>
      <c r="R383" s="183">
        <f t="shared" si="32"/>
        <v>0</v>
      </c>
      <c r="S383" s="183">
        <v>0</v>
      </c>
      <c r="T383" s="184">
        <f t="shared" si="33"/>
        <v>0</v>
      </c>
      <c r="AR383" s="23" t="s">
        <v>230</v>
      </c>
      <c r="AT383" s="23" t="s">
        <v>156</v>
      </c>
      <c r="AU383" s="23" t="s">
        <v>87</v>
      </c>
      <c r="AY383" s="23" t="s">
        <v>154</v>
      </c>
      <c r="BE383" s="185">
        <f t="shared" si="34"/>
        <v>0</v>
      </c>
      <c r="BF383" s="185">
        <f t="shared" si="35"/>
        <v>0</v>
      </c>
      <c r="BG383" s="185">
        <f t="shared" si="36"/>
        <v>0</v>
      </c>
      <c r="BH383" s="185">
        <f t="shared" si="37"/>
        <v>0</v>
      </c>
      <c r="BI383" s="185">
        <f t="shared" si="38"/>
        <v>0</v>
      </c>
      <c r="BJ383" s="23" t="s">
        <v>23</v>
      </c>
      <c r="BK383" s="185">
        <f t="shared" si="39"/>
        <v>0</v>
      </c>
      <c r="BL383" s="23" t="s">
        <v>230</v>
      </c>
      <c r="BM383" s="23" t="s">
        <v>972</v>
      </c>
    </row>
    <row r="384" spans="2:65" s="1" customFormat="1" ht="16.5" customHeight="1">
      <c r="B384" s="173"/>
      <c r="C384" s="199" t="s">
        <v>973</v>
      </c>
      <c r="D384" s="199" t="s">
        <v>249</v>
      </c>
      <c r="E384" s="200" t="s">
        <v>974</v>
      </c>
      <c r="F384" s="201" t="s">
        <v>975</v>
      </c>
      <c r="G384" s="202" t="s">
        <v>233</v>
      </c>
      <c r="H384" s="203">
        <v>0</v>
      </c>
      <c r="I384" s="204"/>
      <c r="J384" s="205">
        <f t="shared" si="30"/>
        <v>0</v>
      </c>
      <c r="K384" s="201" t="s">
        <v>160</v>
      </c>
      <c r="L384" s="206"/>
      <c r="M384" s="207" t="s">
        <v>5</v>
      </c>
      <c r="N384" s="208" t="s">
        <v>49</v>
      </c>
      <c r="O384" s="41"/>
      <c r="P384" s="183">
        <f t="shared" si="31"/>
        <v>0</v>
      </c>
      <c r="Q384" s="183">
        <v>1.2E-2</v>
      </c>
      <c r="R384" s="183">
        <f t="shared" si="32"/>
        <v>0</v>
      </c>
      <c r="S384" s="183">
        <v>0</v>
      </c>
      <c r="T384" s="184">
        <f t="shared" si="33"/>
        <v>0</v>
      </c>
      <c r="AR384" s="23" t="s">
        <v>310</v>
      </c>
      <c r="AT384" s="23" t="s">
        <v>249</v>
      </c>
      <c r="AU384" s="23" t="s">
        <v>87</v>
      </c>
      <c r="AY384" s="23" t="s">
        <v>154</v>
      </c>
      <c r="BE384" s="185">
        <f t="shared" si="34"/>
        <v>0</v>
      </c>
      <c r="BF384" s="185">
        <f t="shared" si="35"/>
        <v>0</v>
      </c>
      <c r="BG384" s="185">
        <f t="shared" si="36"/>
        <v>0</v>
      </c>
      <c r="BH384" s="185">
        <f t="shared" si="37"/>
        <v>0</v>
      </c>
      <c r="BI384" s="185">
        <f t="shared" si="38"/>
        <v>0</v>
      </c>
      <c r="BJ384" s="23" t="s">
        <v>23</v>
      </c>
      <c r="BK384" s="185">
        <f t="shared" si="39"/>
        <v>0</v>
      </c>
      <c r="BL384" s="23" t="s">
        <v>230</v>
      </c>
      <c r="BM384" s="23" t="s">
        <v>976</v>
      </c>
    </row>
    <row r="385" spans="2:65" s="1" customFormat="1" ht="38.25" customHeight="1">
      <c r="B385" s="173"/>
      <c r="C385" s="174" t="s">
        <v>977</v>
      </c>
      <c r="D385" s="174" t="s">
        <v>156</v>
      </c>
      <c r="E385" s="175" t="s">
        <v>978</v>
      </c>
      <c r="F385" s="176" t="s">
        <v>979</v>
      </c>
      <c r="G385" s="177" t="s">
        <v>671</v>
      </c>
      <c r="H385" s="212"/>
      <c r="I385" s="179"/>
      <c r="J385" s="180">
        <f t="shared" si="30"/>
        <v>0</v>
      </c>
      <c r="K385" s="176" t="s">
        <v>160</v>
      </c>
      <c r="L385" s="40"/>
      <c r="M385" s="181" t="s">
        <v>5</v>
      </c>
      <c r="N385" s="182" t="s">
        <v>49</v>
      </c>
      <c r="O385" s="41"/>
      <c r="P385" s="183">
        <f t="shared" si="31"/>
        <v>0</v>
      </c>
      <c r="Q385" s="183">
        <v>0</v>
      </c>
      <c r="R385" s="183">
        <f t="shared" si="32"/>
        <v>0</v>
      </c>
      <c r="S385" s="183">
        <v>0</v>
      </c>
      <c r="T385" s="184">
        <f t="shared" si="33"/>
        <v>0</v>
      </c>
      <c r="AR385" s="23" t="s">
        <v>230</v>
      </c>
      <c r="AT385" s="23" t="s">
        <v>156</v>
      </c>
      <c r="AU385" s="23" t="s">
        <v>87</v>
      </c>
      <c r="AY385" s="23" t="s">
        <v>154</v>
      </c>
      <c r="BE385" s="185">
        <f t="shared" si="34"/>
        <v>0</v>
      </c>
      <c r="BF385" s="185">
        <f t="shared" si="35"/>
        <v>0</v>
      </c>
      <c r="BG385" s="185">
        <f t="shared" si="36"/>
        <v>0</v>
      </c>
      <c r="BH385" s="185">
        <f t="shared" si="37"/>
        <v>0</v>
      </c>
      <c r="BI385" s="185">
        <f t="shared" si="38"/>
        <v>0</v>
      </c>
      <c r="BJ385" s="23" t="s">
        <v>23</v>
      </c>
      <c r="BK385" s="185">
        <f t="shared" si="39"/>
        <v>0</v>
      </c>
      <c r="BL385" s="23" t="s">
        <v>230</v>
      </c>
      <c r="BM385" s="23" t="s">
        <v>980</v>
      </c>
    </row>
    <row r="386" spans="2:65" s="10" customFormat="1" ht="29.85" customHeight="1">
      <c r="B386" s="159"/>
      <c r="D386" s="170" t="s">
        <v>77</v>
      </c>
      <c r="E386" s="171" t="s">
        <v>981</v>
      </c>
      <c r="F386" s="171" t="s">
        <v>982</v>
      </c>
      <c r="I386" s="162"/>
      <c r="J386" s="172">
        <f>BK386</f>
        <v>0</v>
      </c>
      <c r="L386" s="159"/>
      <c r="M386" s="164"/>
      <c r="N386" s="165"/>
      <c r="O386" s="165"/>
      <c r="P386" s="166">
        <f>SUM(P387:P412)</f>
        <v>0</v>
      </c>
      <c r="Q386" s="165"/>
      <c r="R386" s="166">
        <f>SUM(R387:R412)</f>
        <v>0.74964655000000002</v>
      </c>
      <c r="S386" s="165"/>
      <c r="T386" s="167">
        <f>SUM(T387:T412)</f>
        <v>3.9029060000000002</v>
      </c>
      <c r="AR386" s="160" t="s">
        <v>87</v>
      </c>
      <c r="AT386" s="168" t="s">
        <v>77</v>
      </c>
      <c r="AU386" s="168" t="s">
        <v>23</v>
      </c>
      <c r="AY386" s="160" t="s">
        <v>154</v>
      </c>
      <c r="BK386" s="169">
        <f>SUM(BK387:BK412)</f>
        <v>0</v>
      </c>
    </row>
    <row r="387" spans="2:65" s="1" customFormat="1" ht="16.5" customHeight="1">
      <c r="B387" s="173"/>
      <c r="C387" s="174" t="s">
        <v>983</v>
      </c>
      <c r="D387" s="174" t="s">
        <v>156</v>
      </c>
      <c r="E387" s="175" t="s">
        <v>984</v>
      </c>
      <c r="F387" s="176" t="s">
        <v>985</v>
      </c>
      <c r="G387" s="177" t="s">
        <v>159</v>
      </c>
      <c r="H387" s="178">
        <v>557.55799999999999</v>
      </c>
      <c r="I387" s="179"/>
      <c r="J387" s="180">
        <f>ROUND(I387*H387,2)</f>
        <v>0</v>
      </c>
      <c r="K387" s="176" t="s">
        <v>160</v>
      </c>
      <c r="L387" s="40"/>
      <c r="M387" s="181" t="s">
        <v>5</v>
      </c>
      <c r="N387" s="182" t="s">
        <v>49</v>
      </c>
      <c r="O387" s="41"/>
      <c r="P387" s="183">
        <f>O387*H387</f>
        <v>0</v>
      </c>
      <c r="Q387" s="183">
        <v>0</v>
      </c>
      <c r="R387" s="183">
        <f>Q387*H387</f>
        <v>0</v>
      </c>
      <c r="S387" s="183">
        <v>7.0000000000000001E-3</v>
      </c>
      <c r="T387" s="184">
        <f>S387*H387</f>
        <v>3.9029060000000002</v>
      </c>
      <c r="AR387" s="23" t="s">
        <v>161</v>
      </c>
      <c r="AT387" s="23" t="s">
        <v>156</v>
      </c>
      <c r="AU387" s="23" t="s">
        <v>87</v>
      </c>
      <c r="AY387" s="23" t="s">
        <v>154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23" t="s">
        <v>23</v>
      </c>
      <c r="BK387" s="185">
        <f>ROUND(I387*H387,2)</f>
        <v>0</v>
      </c>
      <c r="BL387" s="23" t="s">
        <v>161</v>
      </c>
      <c r="BM387" s="23" t="s">
        <v>986</v>
      </c>
    </row>
    <row r="388" spans="2:65" s="1" customFormat="1" ht="38.25" customHeight="1">
      <c r="B388" s="173"/>
      <c r="C388" s="174" t="s">
        <v>987</v>
      </c>
      <c r="D388" s="174" t="s">
        <v>156</v>
      </c>
      <c r="E388" s="175" t="s">
        <v>988</v>
      </c>
      <c r="F388" s="176" t="s">
        <v>989</v>
      </c>
      <c r="G388" s="177" t="s">
        <v>159</v>
      </c>
      <c r="H388" s="178">
        <v>90</v>
      </c>
      <c r="I388" s="179"/>
      <c r="J388" s="180">
        <f>ROUND(I388*H388,2)</f>
        <v>0</v>
      </c>
      <c r="K388" s="176" t="s">
        <v>160</v>
      </c>
      <c r="L388" s="40"/>
      <c r="M388" s="181" t="s">
        <v>5</v>
      </c>
      <c r="N388" s="182" t="s">
        <v>49</v>
      </c>
      <c r="O388" s="41"/>
      <c r="P388" s="183">
        <f>O388*H388</f>
        <v>0</v>
      </c>
      <c r="Q388" s="183">
        <v>2.5000000000000001E-4</v>
      </c>
      <c r="R388" s="183">
        <f>Q388*H388</f>
        <v>2.2499999999999999E-2</v>
      </c>
      <c r="S388" s="183">
        <v>0</v>
      </c>
      <c r="T388" s="184">
        <f>S388*H388</f>
        <v>0</v>
      </c>
      <c r="AR388" s="23" t="s">
        <v>230</v>
      </c>
      <c r="AT388" s="23" t="s">
        <v>156</v>
      </c>
      <c r="AU388" s="23" t="s">
        <v>87</v>
      </c>
      <c r="AY388" s="23" t="s">
        <v>154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23</v>
      </c>
      <c r="BK388" s="185">
        <f>ROUND(I388*H388,2)</f>
        <v>0</v>
      </c>
      <c r="BL388" s="23" t="s">
        <v>230</v>
      </c>
      <c r="BM388" s="23" t="s">
        <v>990</v>
      </c>
    </row>
    <row r="389" spans="2:65" s="11" customFormat="1">
      <c r="B389" s="186"/>
      <c r="D389" s="187" t="s">
        <v>163</v>
      </c>
      <c r="E389" s="188" t="s">
        <v>5</v>
      </c>
      <c r="F389" s="189" t="s">
        <v>991</v>
      </c>
      <c r="H389" s="190">
        <v>90</v>
      </c>
      <c r="I389" s="191"/>
      <c r="L389" s="186"/>
      <c r="M389" s="192"/>
      <c r="N389" s="193"/>
      <c r="O389" s="193"/>
      <c r="P389" s="193"/>
      <c r="Q389" s="193"/>
      <c r="R389" s="193"/>
      <c r="S389" s="193"/>
      <c r="T389" s="194"/>
      <c r="AT389" s="195" t="s">
        <v>163</v>
      </c>
      <c r="AU389" s="195" t="s">
        <v>87</v>
      </c>
      <c r="AV389" s="11" t="s">
        <v>87</v>
      </c>
      <c r="AW389" s="11" t="s">
        <v>42</v>
      </c>
      <c r="AX389" s="11" t="s">
        <v>23</v>
      </c>
      <c r="AY389" s="195" t="s">
        <v>154</v>
      </c>
    </row>
    <row r="390" spans="2:65" s="1" customFormat="1" ht="16.5" customHeight="1">
      <c r="B390" s="173"/>
      <c r="C390" s="199" t="s">
        <v>992</v>
      </c>
      <c r="D390" s="199" t="s">
        <v>249</v>
      </c>
      <c r="E390" s="200" t="s">
        <v>993</v>
      </c>
      <c r="F390" s="201" t="s">
        <v>994</v>
      </c>
      <c r="G390" s="202" t="s">
        <v>724</v>
      </c>
      <c r="H390" s="203">
        <v>12</v>
      </c>
      <c r="I390" s="204"/>
      <c r="J390" s="205">
        <f>ROUND(I390*H390,2)</f>
        <v>0</v>
      </c>
      <c r="K390" s="201" t="s">
        <v>5</v>
      </c>
      <c r="L390" s="206"/>
      <c r="M390" s="207" t="s">
        <v>5</v>
      </c>
      <c r="N390" s="208" t="s">
        <v>49</v>
      </c>
      <c r="O390" s="41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AR390" s="23" t="s">
        <v>310</v>
      </c>
      <c r="AT390" s="23" t="s">
        <v>249</v>
      </c>
      <c r="AU390" s="23" t="s">
        <v>87</v>
      </c>
      <c r="AY390" s="23" t="s">
        <v>154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23</v>
      </c>
      <c r="BK390" s="185">
        <f>ROUND(I390*H390,2)</f>
        <v>0</v>
      </c>
      <c r="BL390" s="23" t="s">
        <v>230</v>
      </c>
      <c r="BM390" s="23" t="s">
        <v>995</v>
      </c>
    </row>
    <row r="391" spans="2:65" s="1" customFormat="1" ht="38.25" customHeight="1">
      <c r="B391" s="173"/>
      <c r="C391" s="174" t="s">
        <v>996</v>
      </c>
      <c r="D391" s="174" t="s">
        <v>156</v>
      </c>
      <c r="E391" s="175" t="s">
        <v>997</v>
      </c>
      <c r="F391" s="176" t="s">
        <v>998</v>
      </c>
      <c r="G391" s="177" t="s">
        <v>159</v>
      </c>
      <c r="H391" s="178">
        <v>27.15</v>
      </c>
      <c r="I391" s="179"/>
      <c r="J391" s="180">
        <f>ROUND(I391*H391,2)</f>
        <v>0</v>
      </c>
      <c r="K391" s="176" t="s">
        <v>160</v>
      </c>
      <c r="L391" s="40"/>
      <c r="M391" s="181" t="s">
        <v>5</v>
      </c>
      <c r="N391" s="182" t="s">
        <v>49</v>
      </c>
      <c r="O391" s="41"/>
      <c r="P391" s="183">
        <f>O391*H391</f>
        <v>0</v>
      </c>
      <c r="Q391" s="183">
        <v>2.5000000000000001E-4</v>
      </c>
      <c r="R391" s="183">
        <f>Q391*H391</f>
        <v>6.7875000000000001E-3</v>
      </c>
      <c r="S391" s="183">
        <v>0</v>
      </c>
      <c r="T391" s="184">
        <f>S391*H391</f>
        <v>0</v>
      </c>
      <c r="AR391" s="23" t="s">
        <v>230</v>
      </c>
      <c r="AT391" s="23" t="s">
        <v>156</v>
      </c>
      <c r="AU391" s="23" t="s">
        <v>87</v>
      </c>
      <c r="AY391" s="23" t="s">
        <v>154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23" t="s">
        <v>23</v>
      </c>
      <c r="BK391" s="185">
        <f>ROUND(I391*H391,2)</f>
        <v>0</v>
      </c>
      <c r="BL391" s="23" t="s">
        <v>230</v>
      </c>
      <c r="BM391" s="23" t="s">
        <v>999</v>
      </c>
    </row>
    <row r="392" spans="2:65" s="11" customFormat="1">
      <c r="B392" s="186"/>
      <c r="D392" s="187" t="s">
        <v>163</v>
      </c>
      <c r="E392" s="188" t="s">
        <v>5</v>
      </c>
      <c r="F392" s="189" t="s">
        <v>1000</v>
      </c>
      <c r="H392" s="190">
        <v>27.15</v>
      </c>
      <c r="I392" s="191"/>
      <c r="L392" s="186"/>
      <c r="M392" s="192"/>
      <c r="N392" s="193"/>
      <c r="O392" s="193"/>
      <c r="P392" s="193"/>
      <c r="Q392" s="193"/>
      <c r="R392" s="193"/>
      <c r="S392" s="193"/>
      <c r="T392" s="194"/>
      <c r="AT392" s="195" t="s">
        <v>163</v>
      </c>
      <c r="AU392" s="195" t="s">
        <v>87</v>
      </c>
      <c r="AV392" s="11" t="s">
        <v>87</v>
      </c>
      <c r="AW392" s="11" t="s">
        <v>42</v>
      </c>
      <c r="AX392" s="11" t="s">
        <v>23</v>
      </c>
      <c r="AY392" s="195" t="s">
        <v>154</v>
      </c>
    </row>
    <row r="393" spans="2:65" s="1" customFormat="1" ht="16.5" customHeight="1">
      <c r="B393" s="173"/>
      <c r="C393" s="199" t="s">
        <v>1001</v>
      </c>
      <c r="D393" s="199" t="s">
        <v>249</v>
      </c>
      <c r="E393" s="200" t="s">
        <v>1002</v>
      </c>
      <c r="F393" s="201" t="s">
        <v>1003</v>
      </c>
      <c r="G393" s="202" t="s">
        <v>724</v>
      </c>
      <c r="H393" s="203">
        <v>1</v>
      </c>
      <c r="I393" s="204"/>
      <c r="J393" s="205">
        <f>ROUND(I393*H393,2)</f>
        <v>0</v>
      </c>
      <c r="K393" s="201" t="s">
        <v>5</v>
      </c>
      <c r="L393" s="206"/>
      <c r="M393" s="207" t="s">
        <v>5</v>
      </c>
      <c r="N393" s="208" t="s">
        <v>49</v>
      </c>
      <c r="O393" s="41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AR393" s="23" t="s">
        <v>310</v>
      </c>
      <c r="AT393" s="23" t="s">
        <v>249</v>
      </c>
      <c r="AU393" s="23" t="s">
        <v>87</v>
      </c>
      <c r="AY393" s="23" t="s">
        <v>154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23" t="s">
        <v>23</v>
      </c>
      <c r="BK393" s="185">
        <f>ROUND(I393*H393,2)</f>
        <v>0</v>
      </c>
      <c r="BL393" s="23" t="s">
        <v>230</v>
      </c>
      <c r="BM393" s="23" t="s">
        <v>1004</v>
      </c>
    </row>
    <row r="394" spans="2:65" s="1" customFormat="1" ht="25.5" customHeight="1">
      <c r="B394" s="173"/>
      <c r="C394" s="174" t="s">
        <v>1005</v>
      </c>
      <c r="D394" s="174" t="s">
        <v>156</v>
      </c>
      <c r="E394" s="175" t="s">
        <v>1006</v>
      </c>
      <c r="F394" s="176" t="s">
        <v>1007</v>
      </c>
      <c r="G394" s="177" t="s">
        <v>159</v>
      </c>
      <c r="H394" s="178">
        <v>18.745000000000001</v>
      </c>
      <c r="I394" s="179"/>
      <c r="J394" s="180">
        <f>ROUND(I394*H394,2)</f>
        <v>0</v>
      </c>
      <c r="K394" s="176" t="s">
        <v>160</v>
      </c>
      <c r="L394" s="40"/>
      <c r="M394" s="181" t="s">
        <v>5</v>
      </c>
      <c r="N394" s="182" t="s">
        <v>49</v>
      </c>
      <c r="O394" s="41"/>
      <c r="P394" s="183">
        <f>O394*H394</f>
        <v>0</v>
      </c>
      <c r="Q394" s="183">
        <v>2.5000000000000001E-4</v>
      </c>
      <c r="R394" s="183">
        <f>Q394*H394</f>
        <v>4.6862500000000003E-3</v>
      </c>
      <c r="S394" s="183">
        <v>0</v>
      </c>
      <c r="T394" s="184">
        <f>S394*H394</f>
        <v>0</v>
      </c>
      <c r="AR394" s="23" t="s">
        <v>230</v>
      </c>
      <c r="AT394" s="23" t="s">
        <v>156</v>
      </c>
      <c r="AU394" s="23" t="s">
        <v>87</v>
      </c>
      <c r="AY394" s="23" t="s">
        <v>154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23" t="s">
        <v>23</v>
      </c>
      <c r="BK394" s="185">
        <f>ROUND(I394*H394,2)</f>
        <v>0</v>
      </c>
      <c r="BL394" s="23" t="s">
        <v>230</v>
      </c>
      <c r="BM394" s="23" t="s">
        <v>1008</v>
      </c>
    </row>
    <row r="395" spans="2:65" s="11" customFormat="1">
      <c r="B395" s="186"/>
      <c r="D395" s="187" t="s">
        <v>163</v>
      </c>
      <c r="E395" s="188" t="s">
        <v>5</v>
      </c>
      <c r="F395" s="189" t="s">
        <v>1009</v>
      </c>
      <c r="H395" s="190">
        <v>18.745000000000001</v>
      </c>
      <c r="I395" s="191"/>
      <c r="L395" s="186"/>
      <c r="M395" s="192"/>
      <c r="N395" s="193"/>
      <c r="O395" s="193"/>
      <c r="P395" s="193"/>
      <c r="Q395" s="193"/>
      <c r="R395" s="193"/>
      <c r="S395" s="193"/>
      <c r="T395" s="194"/>
      <c r="AT395" s="195" t="s">
        <v>163</v>
      </c>
      <c r="AU395" s="195" t="s">
        <v>87</v>
      </c>
      <c r="AV395" s="11" t="s">
        <v>87</v>
      </c>
      <c r="AW395" s="11" t="s">
        <v>42</v>
      </c>
      <c r="AX395" s="11" t="s">
        <v>23</v>
      </c>
      <c r="AY395" s="195" t="s">
        <v>154</v>
      </c>
    </row>
    <row r="396" spans="2:65" s="1" customFormat="1" ht="16.5" customHeight="1">
      <c r="B396" s="173"/>
      <c r="C396" s="199" t="s">
        <v>1010</v>
      </c>
      <c r="D396" s="199" t="s">
        <v>249</v>
      </c>
      <c r="E396" s="200" t="s">
        <v>1011</v>
      </c>
      <c r="F396" s="201" t="s">
        <v>1012</v>
      </c>
      <c r="G396" s="202" t="s">
        <v>724</v>
      </c>
      <c r="H396" s="203">
        <v>1</v>
      </c>
      <c r="I396" s="204"/>
      <c r="J396" s="205">
        <f t="shared" ref="J396:J406" si="40">ROUND(I396*H396,2)</f>
        <v>0</v>
      </c>
      <c r="K396" s="201" t="s">
        <v>5</v>
      </c>
      <c r="L396" s="206"/>
      <c r="M396" s="207" t="s">
        <v>5</v>
      </c>
      <c r="N396" s="208" t="s">
        <v>49</v>
      </c>
      <c r="O396" s="41"/>
      <c r="P396" s="183">
        <f t="shared" ref="P396:P406" si="41">O396*H396</f>
        <v>0</v>
      </c>
      <c r="Q396" s="183">
        <v>0</v>
      </c>
      <c r="R396" s="183">
        <f t="shared" ref="R396:R406" si="42">Q396*H396</f>
        <v>0</v>
      </c>
      <c r="S396" s="183">
        <v>0</v>
      </c>
      <c r="T396" s="184">
        <f t="shared" ref="T396:T406" si="43">S396*H396</f>
        <v>0</v>
      </c>
      <c r="AR396" s="23" t="s">
        <v>310</v>
      </c>
      <c r="AT396" s="23" t="s">
        <v>249</v>
      </c>
      <c r="AU396" s="23" t="s">
        <v>87</v>
      </c>
      <c r="AY396" s="23" t="s">
        <v>154</v>
      </c>
      <c r="BE396" s="185">
        <f t="shared" ref="BE396:BE406" si="44">IF(N396="základní",J396,0)</f>
        <v>0</v>
      </c>
      <c r="BF396" s="185">
        <f t="shared" ref="BF396:BF406" si="45">IF(N396="snížená",J396,0)</f>
        <v>0</v>
      </c>
      <c r="BG396" s="185">
        <f t="shared" ref="BG396:BG406" si="46">IF(N396="zákl. přenesená",J396,0)</f>
        <v>0</v>
      </c>
      <c r="BH396" s="185">
        <f t="shared" ref="BH396:BH406" si="47">IF(N396="sníž. přenesená",J396,0)</f>
        <v>0</v>
      </c>
      <c r="BI396" s="185">
        <f t="shared" ref="BI396:BI406" si="48">IF(N396="nulová",J396,0)</f>
        <v>0</v>
      </c>
      <c r="BJ396" s="23" t="s">
        <v>23</v>
      </c>
      <c r="BK396" s="185">
        <f t="shared" ref="BK396:BK406" si="49">ROUND(I396*H396,2)</f>
        <v>0</v>
      </c>
      <c r="BL396" s="23" t="s">
        <v>230</v>
      </c>
      <c r="BM396" s="23" t="s">
        <v>1013</v>
      </c>
    </row>
    <row r="397" spans="2:65" s="1" customFormat="1" ht="25.5" customHeight="1">
      <c r="B397" s="173"/>
      <c r="C397" s="174" t="s">
        <v>1014</v>
      </c>
      <c r="D397" s="174" t="s">
        <v>156</v>
      </c>
      <c r="E397" s="175" t="s">
        <v>1015</v>
      </c>
      <c r="F397" s="176" t="s">
        <v>1016</v>
      </c>
      <c r="G397" s="177" t="s">
        <v>233</v>
      </c>
      <c r="H397" s="178">
        <v>2</v>
      </c>
      <c r="I397" s="179"/>
      <c r="J397" s="180">
        <f t="shared" si="40"/>
        <v>0</v>
      </c>
      <c r="K397" s="176" t="s">
        <v>160</v>
      </c>
      <c r="L397" s="40"/>
      <c r="M397" s="181" t="s">
        <v>5</v>
      </c>
      <c r="N397" s="182" t="s">
        <v>49</v>
      </c>
      <c r="O397" s="41"/>
      <c r="P397" s="183">
        <f t="shared" si="41"/>
        <v>0</v>
      </c>
      <c r="Q397" s="183">
        <v>0</v>
      </c>
      <c r="R397" s="183">
        <f t="shared" si="42"/>
        <v>0</v>
      </c>
      <c r="S397" s="183">
        <v>0</v>
      </c>
      <c r="T397" s="184">
        <f t="shared" si="43"/>
        <v>0</v>
      </c>
      <c r="AR397" s="23" t="s">
        <v>230</v>
      </c>
      <c r="AT397" s="23" t="s">
        <v>156</v>
      </c>
      <c r="AU397" s="23" t="s">
        <v>87</v>
      </c>
      <c r="AY397" s="23" t="s">
        <v>154</v>
      </c>
      <c r="BE397" s="185">
        <f t="shared" si="44"/>
        <v>0</v>
      </c>
      <c r="BF397" s="185">
        <f t="shared" si="45"/>
        <v>0</v>
      </c>
      <c r="BG397" s="185">
        <f t="shared" si="46"/>
        <v>0</v>
      </c>
      <c r="BH397" s="185">
        <f t="shared" si="47"/>
        <v>0</v>
      </c>
      <c r="BI397" s="185">
        <f t="shared" si="48"/>
        <v>0</v>
      </c>
      <c r="BJ397" s="23" t="s">
        <v>23</v>
      </c>
      <c r="BK397" s="185">
        <f t="shared" si="49"/>
        <v>0</v>
      </c>
      <c r="BL397" s="23" t="s">
        <v>230</v>
      </c>
      <c r="BM397" s="23" t="s">
        <v>1017</v>
      </c>
    </row>
    <row r="398" spans="2:65" s="1" customFormat="1" ht="16.5" customHeight="1">
      <c r="B398" s="173"/>
      <c r="C398" s="199" t="s">
        <v>1018</v>
      </c>
      <c r="D398" s="199" t="s">
        <v>249</v>
      </c>
      <c r="E398" s="200" t="s">
        <v>1019</v>
      </c>
      <c r="F398" s="201" t="s">
        <v>1020</v>
      </c>
      <c r="G398" s="202" t="s">
        <v>233</v>
      </c>
      <c r="H398" s="203">
        <v>1</v>
      </c>
      <c r="I398" s="204"/>
      <c r="J398" s="205">
        <f t="shared" si="40"/>
        <v>0</v>
      </c>
      <c r="K398" s="201" t="s">
        <v>5</v>
      </c>
      <c r="L398" s="206"/>
      <c r="M398" s="207" t="s">
        <v>5</v>
      </c>
      <c r="N398" s="208" t="s">
        <v>49</v>
      </c>
      <c r="O398" s="41"/>
      <c r="P398" s="183">
        <f t="shared" si="41"/>
        <v>0</v>
      </c>
      <c r="Q398" s="183">
        <v>0</v>
      </c>
      <c r="R398" s="183">
        <f t="shared" si="42"/>
        <v>0</v>
      </c>
      <c r="S398" s="183">
        <v>0</v>
      </c>
      <c r="T398" s="184">
        <f t="shared" si="43"/>
        <v>0</v>
      </c>
      <c r="AR398" s="23" t="s">
        <v>310</v>
      </c>
      <c r="AT398" s="23" t="s">
        <v>249</v>
      </c>
      <c r="AU398" s="23" t="s">
        <v>87</v>
      </c>
      <c r="AY398" s="23" t="s">
        <v>154</v>
      </c>
      <c r="BE398" s="185">
        <f t="shared" si="44"/>
        <v>0</v>
      </c>
      <c r="BF398" s="185">
        <f t="shared" si="45"/>
        <v>0</v>
      </c>
      <c r="BG398" s="185">
        <f t="shared" si="46"/>
        <v>0</v>
      </c>
      <c r="BH398" s="185">
        <f t="shared" si="47"/>
        <v>0</v>
      </c>
      <c r="BI398" s="185">
        <f t="shared" si="48"/>
        <v>0</v>
      </c>
      <c r="BJ398" s="23" t="s">
        <v>23</v>
      </c>
      <c r="BK398" s="185">
        <f t="shared" si="49"/>
        <v>0</v>
      </c>
      <c r="BL398" s="23" t="s">
        <v>230</v>
      </c>
      <c r="BM398" s="23" t="s">
        <v>1021</v>
      </c>
    </row>
    <row r="399" spans="2:65" s="1" customFormat="1" ht="16.5" customHeight="1">
      <c r="B399" s="173"/>
      <c r="C399" s="199" t="s">
        <v>1022</v>
      </c>
      <c r="D399" s="199" t="s">
        <v>249</v>
      </c>
      <c r="E399" s="200" t="s">
        <v>1023</v>
      </c>
      <c r="F399" s="201" t="s">
        <v>1024</v>
      </c>
      <c r="G399" s="202" t="s">
        <v>233</v>
      </c>
      <c r="H399" s="203">
        <v>1</v>
      </c>
      <c r="I399" s="204"/>
      <c r="J399" s="205">
        <f t="shared" si="40"/>
        <v>0</v>
      </c>
      <c r="K399" s="201" t="s">
        <v>5</v>
      </c>
      <c r="L399" s="206"/>
      <c r="M399" s="207" t="s">
        <v>5</v>
      </c>
      <c r="N399" s="208" t="s">
        <v>49</v>
      </c>
      <c r="O399" s="41"/>
      <c r="P399" s="183">
        <f t="shared" si="41"/>
        <v>0</v>
      </c>
      <c r="Q399" s="183">
        <v>0</v>
      </c>
      <c r="R399" s="183">
        <f t="shared" si="42"/>
        <v>0</v>
      </c>
      <c r="S399" s="183">
        <v>0</v>
      </c>
      <c r="T399" s="184">
        <f t="shared" si="43"/>
        <v>0</v>
      </c>
      <c r="AR399" s="23" t="s">
        <v>310</v>
      </c>
      <c r="AT399" s="23" t="s">
        <v>249</v>
      </c>
      <c r="AU399" s="23" t="s">
        <v>87</v>
      </c>
      <c r="AY399" s="23" t="s">
        <v>154</v>
      </c>
      <c r="BE399" s="185">
        <f t="shared" si="44"/>
        <v>0</v>
      </c>
      <c r="BF399" s="185">
        <f t="shared" si="45"/>
        <v>0</v>
      </c>
      <c r="BG399" s="185">
        <f t="shared" si="46"/>
        <v>0</v>
      </c>
      <c r="BH399" s="185">
        <f t="shared" si="47"/>
        <v>0</v>
      </c>
      <c r="BI399" s="185">
        <f t="shared" si="48"/>
        <v>0</v>
      </c>
      <c r="BJ399" s="23" t="s">
        <v>23</v>
      </c>
      <c r="BK399" s="185">
        <f t="shared" si="49"/>
        <v>0</v>
      </c>
      <c r="BL399" s="23" t="s">
        <v>230</v>
      </c>
      <c r="BM399" s="23" t="s">
        <v>1025</v>
      </c>
    </row>
    <row r="400" spans="2:65" s="1" customFormat="1" ht="25.5" customHeight="1">
      <c r="B400" s="173"/>
      <c r="C400" s="174" t="s">
        <v>1026</v>
      </c>
      <c r="D400" s="174" t="s">
        <v>156</v>
      </c>
      <c r="E400" s="175" t="s">
        <v>1027</v>
      </c>
      <c r="F400" s="176" t="s">
        <v>1028</v>
      </c>
      <c r="G400" s="177" t="s">
        <v>233</v>
      </c>
      <c r="H400" s="178">
        <v>2</v>
      </c>
      <c r="I400" s="179"/>
      <c r="J400" s="180">
        <f t="shared" si="40"/>
        <v>0</v>
      </c>
      <c r="K400" s="176" t="s">
        <v>160</v>
      </c>
      <c r="L400" s="40"/>
      <c r="M400" s="181" t="s">
        <v>5</v>
      </c>
      <c r="N400" s="182" t="s">
        <v>49</v>
      </c>
      <c r="O400" s="41"/>
      <c r="P400" s="183">
        <f t="shared" si="41"/>
        <v>0</v>
      </c>
      <c r="Q400" s="183">
        <v>0</v>
      </c>
      <c r="R400" s="183">
        <f t="shared" si="42"/>
        <v>0</v>
      </c>
      <c r="S400" s="183">
        <v>0</v>
      </c>
      <c r="T400" s="184">
        <f t="shared" si="43"/>
        <v>0</v>
      </c>
      <c r="AR400" s="23" t="s">
        <v>230</v>
      </c>
      <c r="AT400" s="23" t="s">
        <v>156</v>
      </c>
      <c r="AU400" s="23" t="s">
        <v>87</v>
      </c>
      <c r="AY400" s="23" t="s">
        <v>154</v>
      </c>
      <c r="BE400" s="185">
        <f t="shared" si="44"/>
        <v>0</v>
      </c>
      <c r="BF400" s="185">
        <f t="shared" si="45"/>
        <v>0</v>
      </c>
      <c r="BG400" s="185">
        <f t="shared" si="46"/>
        <v>0</v>
      </c>
      <c r="BH400" s="185">
        <f t="shared" si="47"/>
        <v>0</v>
      </c>
      <c r="BI400" s="185">
        <f t="shared" si="48"/>
        <v>0</v>
      </c>
      <c r="BJ400" s="23" t="s">
        <v>23</v>
      </c>
      <c r="BK400" s="185">
        <f t="shared" si="49"/>
        <v>0</v>
      </c>
      <c r="BL400" s="23" t="s">
        <v>230</v>
      </c>
      <c r="BM400" s="23" t="s">
        <v>1029</v>
      </c>
    </row>
    <row r="401" spans="2:65" s="1" customFormat="1" ht="25.5" customHeight="1">
      <c r="B401" s="173"/>
      <c r="C401" s="174" t="s">
        <v>1030</v>
      </c>
      <c r="D401" s="174" t="s">
        <v>156</v>
      </c>
      <c r="E401" s="175" t="s">
        <v>1031</v>
      </c>
      <c r="F401" s="176" t="s">
        <v>1032</v>
      </c>
      <c r="G401" s="177" t="s">
        <v>233</v>
      </c>
      <c r="H401" s="178">
        <v>2</v>
      </c>
      <c r="I401" s="179"/>
      <c r="J401" s="180">
        <f t="shared" si="40"/>
        <v>0</v>
      </c>
      <c r="K401" s="176" t="s">
        <v>160</v>
      </c>
      <c r="L401" s="40"/>
      <c r="M401" s="181" t="s">
        <v>5</v>
      </c>
      <c r="N401" s="182" t="s">
        <v>49</v>
      </c>
      <c r="O401" s="41"/>
      <c r="P401" s="183">
        <f t="shared" si="41"/>
        <v>0</v>
      </c>
      <c r="Q401" s="183">
        <v>0</v>
      </c>
      <c r="R401" s="183">
        <f t="shared" si="42"/>
        <v>0</v>
      </c>
      <c r="S401" s="183">
        <v>0</v>
      </c>
      <c r="T401" s="184">
        <f t="shared" si="43"/>
        <v>0</v>
      </c>
      <c r="AR401" s="23" t="s">
        <v>230</v>
      </c>
      <c r="AT401" s="23" t="s">
        <v>156</v>
      </c>
      <c r="AU401" s="23" t="s">
        <v>87</v>
      </c>
      <c r="AY401" s="23" t="s">
        <v>154</v>
      </c>
      <c r="BE401" s="185">
        <f t="shared" si="44"/>
        <v>0</v>
      </c>
      <c r="BF401" s="185">
        <f t="shared" si="45"/>
        <v>0</v>
      </c>
      <c r="BG401" s="185">
        <f t="shared" si="46"/>
        <v>0</v>
      </c>
      <c r="BH401" s="185">
        <f t="shared" si="47"/>
        <v>0</v>
      </c>
      <c r="BI401" s="185">
        <f t="shared" si="48"/>
        <v>0</v>
      </c>
      <c r="BJ401" s="23" t="s">
        <v>23</v>
      </c>
      <c r="BK401" s="185">
        <f t="shared" si="49"/>
        <v>0</v>
      </c>
      <c r="BL401" s="23" t="s">
        <v>230</v>
      </c>
      <c r="BM401" s="23" t="s">
        <v>1033</v>
      </c>
    </row>
    <row r="402" spans="2:65" s="1" customFormat="1" ht="25.5" customHeight="1">
      <c r="B402" s="173"/>
      <c r="C402" s="174" t="s">
        <v>1034</v>
      </c>
      <c r="D402" s="174" t="s">
        <v>156</v>
      </c>
      <c r="E402" s="175" t="s">
        <v>1035</v>
      </c>
      <c r="F402" s="176" t="s">
        <v>1036</v>
      </c>
      <c r="G402" s="177" t="s">
        <v>1037</v>
      </c>
      <c r="H402" s="178">
        <v>2</v>
      </c>
      <c r="I402" s="179"/>
      <c r="J402" s="180">
        <f t="shared" si="40"/>
        <v>0</v>
      </c>
      <c r="K402" s="176" t="s">
        <v>160</v>
      </c>
      <c r="L402" s="40"/>
      <c r="M402" s="181" t="s">
        <v>5</v>
      </c>
      <c r="N402" s="182" t="s">
        <v>49</v>
      </c>
      <c r="O402" s="41"/>
      <c r="P402" s="183">
        <f t="shared" si="41"/>
        <v>0</v>
      </c>
      <c r="Q402" s="183">
        <v>0</v>
      </c>
      <c r="R402" s="183">
        <f t="shared" si="42"/>
        <v>0</v>
      </c>
      <c r="S402" s="183">
        <v>0</v>
      </c>
      <c r="T402" s="184">
        <f t="shared" si="43"/>
        <v>0</v>
      </c>
      <c r="AR402" s="23" t="s">
        <v>230</v>
      </c>
      <c r="AT402" s="23" t="s">
        <v>156</v>
      </c>
      <c r="AU402" s="23" t="s">
        <v>87</v>
      </c>
      <c r="AY402" s="23" t="s">
        <v>154</v>
      </c>
      <c r="BE402" s="185">
        <f t="shared" si="44"/>
        <v>0</v>
      </c>
      <c r="BF402" s="185">
        <f t="shared" si="45"/>
        <v>0</v>
      </c>
      <c r="BG402" s="185">
        <f t="shared" si="46"/>
        <v>0</v>
      </c>
      <c r="BH402" s="185">
        <f t="shared" si="47"/>
        <v>0</v>
      </c>
      <c r="BI402" s="185">
        <f t="shared" si="48"/>
        <v>0</v>
      </c>
      <c r="BJ402" s="23" t="s">
        <v>23</v>
      </c>
      <c r="BK402" s="185">
        <f t="shared" si="49"/>
        <v>0</v>
      </c>
      <c r="BL402" s="23" t="s">
        <v>230</v>
      </c>
      <c r="BM402" s="23" t="s">
        <v>1038</v>
      </c>
    </row>
    <row r="403" spans="2:65" s="1" customFormat="1" ht="25.5" customHeight="1">
      <c r="B403" s="173"/>
      <c r="C403" s="174" t="s">
        <v>1039</v>
      </c>
      <c r="D403" s="174" t="s">
        <v>156</v>
      </c>
      <c r="E403" s="175" t="s">
        <v>1040</v>
      </c>
      <c r="F403" s="176" t="s">
        <v>1041</v>
      </c>
      <c r="G403" s="177" t="s">
        <v>724</v>
      </c>
      <c r="H403" s="178">
        <v>1</v>
      </c>
      <c r="I403" s="179"/>
      <c r="J403" s="180">
        <f t="shared" si="40"/>
        <v>0</v>
      </c>
      <c r="K403" s="176" t="s">
        <v>5</v>
      </c>
      <c r="L403" s="40"/>
      <c r="M403" s="181" t="s">
        <v>5</v>
      </c>
      <c r="N403" s="182" t="s">
        <v>49</v>
      </c>
      <c r="O403" s="41"/>
      <c r="P403" s="183">
        <f t="shared" si="41"/>
        <v>0</v>
      </c>
      <c r="Q403" s="183">
        <v>0</v>
      </c>
      <c r="R403" s="183">
        <f t="shared" si="42"/>
        <v>0</v>
      </c>
      <c r="S403" s="183">
        <v>0</v>
      </c>
      <c r="T403" s="184">
        <f t="shared" si="43"/>
        <v>0</v>
      </c>
      <c r="AR403" s="23" t="s">
        <v>230</v>
      </c>
      <c r="AT403" s="23" t="s">
        <v>156</v>
      </c>
      <c r="AU403" s="23" t="s">
        <v>87</v>
      </c>
      <c r="AY403" s="23" t="s">
        <v>154</v>
      </c>
      <c r="BE403" s="185">
        <f t="shared" si="44"/>
        <v>0</v>
      </c>
      <c r="BF403" s="185">
        <f t="shared" si="45"/>
        <v>0</v>
      </c>
      <c r="BG403" s="185">
        <f t="shared" si="46"/>
        <v>0</v>
      </c>
      <c r="BH403" s="185">
        <f t="shared" si="47"/>
        <v>0</v>
      </c>
      <c r="BI403" s="185">
        <f t="shared" si="48"/>
        <v>0</v>
      </c>
      <c r="BJ403" s="23" t="s">
        <v>23</v>
      </c>
      <c r="BK403" s="185">
        <f t="shared" si="49"/>
        <v>0</v>
      </c>
      <c r="BL403" s="23" t="s">
        <v>230</v>
      </c>
      <c r="BM403" s="23" t="s">
        <v>1042</v>
      </c>
    </row>
    <row r="404" spans="2:65" s="1" customFormat="1" ht="16.5" customHeight="1">
      <c r="B404" s="173"/>
      <c r="C404" s="174" t="s">
        <v>1043</v>
      </c>
      <c r="D404" s="174" t="s">
        <v>156</v>
      </c>
      <c r="E404" s="175" t="s">
        <v>1044</v>
      </c>
      <c r="F404" s="176" t="s">
        <v>1045</v>
      </c>
      <c r="G404" s="177" t="s">
        <v>878</v>
      </c>
      <c r="H404" s="178">
        <v>16.739999999999998</v>
      </c>
      <c r="I404" s="179"/>
      <c r="J404" s="180">
        <f t="shared" si="40"/>
        <v>0</v>
      </c>
      <c r="K404" s="176" t="s">
        <v>160</v>
      </c>
      <c r="L404" s="40"/>
      <c r="M404" s="181" t="s">
        <v>5</v>
      </c>
      <c r="N404" s="182" t="s">
        <v>49</v>
      </c>
      <c r="O404" s="41"/>
      <c r="P404" s="183">
        <f t="shared" si="41"/>
        <v>0</v>
      </c>
      <c r="Q404" s="183">
        <v>6.9999999999999994E-5</v>
      </c>
      <c r="R404" s="183">
        <f t="shared" si="42"/>
        <v>1.1717999999999998E-3</v>
      </c>
      <c r="S404" s="183">
        <v>0</v>
      </c>
      <c r="T404" s="184">
        <f t="shared" si="43"/>
        <v>0</v>
      </c>
      <c r="AR404" s="23" t="s">
        <v>230</v>
      </c>
      <c r="AT404" s="23" t="s">
        <v>156</v>
      </c>
      <c r="AU404" s="23" t="s">
        <v>87</v>
      </c>
      <c r="AY404" s="23" t="s">
        <v>154</v>
      </c>
      <c r="BE404" s="185">
        <f t="shared" si="44"/>
        <v>0</v>
      </c>
      <c r="BF404" s="185">
        <f t="shared" si="45"/>
        <v>0</v>
      </c>
      <c r="BG404" s="185">
        <f t="shared" si="46"/>
        <v>0</v>
      </c>
      <c r="BH404" s="185">
        <f t="shared" si="47"/>
        <v>0</v>
      </c>
      <c r="BI404" s="185">
        <f t="shared" si="48"/>
        <v>0</v>
      </c>
      <c r="BJ404" s="23" t="s">
        <v>23</v>
      </c>
      <c r="BK404" s="185">
        <f t="shared" si="49"/>
        <v>0</v>
      </c>
      <c r="BL404" s="23" t="s">
        <v>230</v>
      </c>
      <c r="BM404" s="23" t="s">
        <v>1046</v>
      </c>
    </row>
    <row r="405" spans="2:65" s="1" customFormat="1" ht="25.5" customHeight="1">
      <c r="B405" s="173"/>
      <c r="C405" s="174" t="s">
        <v>1047</v>
      </c>
      <c r="D405" s="174" t="s">
        <v>156</v>
      </c>
      <c r="E405" s="175" t="s">
        <v>1048</v>
      </c>
      <c r="F405" s="176" t="s">
        <v>1049</v>
      </c>
      <c r="G405" s="177" t="s">
        <v>878</v>
      </c>
      <c r="H405" s="178">
        <v>33.35</v>
      </c>
      <c r="I405" s="179"/>
      <c r="J405" s="180">
        <f t="shared" si="40"/>
        <v>0</v>
      </c>
      <c r="K405" s="176" t="s">
        <v>160</v>
      </c>
      <c r="L405" s="40"/>
      <c r="M405" s="181" t="s">
        <v>5</v>
      </c>
      <c r="N405" s="182" t="s">
        <v>49</v>
      </c>
      <c r="O405" s="41"/>
      <c r="P405" s="183">
        <f t="shared" si="41"/>
        <v>0</v>
      </c>
      <c r="Q405" s="183">
        <v>6.0000000000000002E-5</v>
      </c>
      <c r="R405" s="183">
        <f t="shared" si="42"/>
        <v>2.0010000000000002E-3</v>
      </c>
      <c r="S405" s="183">
        <v>0</v>
      </c>
      <c r="T405" s="184">
        <f t="shared" si="43"/>
        <v>0</v>
      </c>
      <c r="AR405" s="23" t="s">
        <v>230</v>
      </c>
      <c r="AT405" s="23" t="s">
        <v>156</v>
      </c>
      <c r="AU405" s="23" t="s">
        <v>87</v>
      </c>
      <c r="AY405" s="23" t="s">
        <v>154</v>
      </c>
      <c r="BE405" s="185">
        <f t="shared" si="44"/>
        <v>0</v>
      </c>
      <c r="BF405" s="185">
        <f t="shared" si="45"/>
        <v>0</v>
      </c>
      <c r="BG405" s="185">
        <f t="shared" si="46"/>
        <v>0</v>
      </c>
      <c r="BH405" s="185">
        <f t="shared" si="47"/>
        <v>0</v>
      </c>
      <c r="BI405" s="185">
        <f t="shared" si="48"/>
        <v>0</v>
      </c>
      <c r="BJ405" s="23" t="s">
        <v>23</v>
      </c>
      <c r="BK405" s="185">
        <f t="shared" si="49"/>
        <v>0</v>
      </c>
      <c r="BL405" s="23" t="s">
        <v>230</v>
      </c>
      <c r="BM405" s="23" t="s">
        <v>1050</v>
      </c>
    </row>
    <row r="406" spans="2:65" s="1" customFormat="1" ht="16.5" customHeight="1">
      <c r="B406" s="173"/>
      <c r="C406" s="199" t="s">
        <v>1051</v>
      </c>
      <c r="D406" s="199" t="s">
        <v>249</v>
      </c>
      <c r="E406" s="200" t="s">
        <v>1052</v>
      </c>
      <c r="F406" s="201" t="s">
        <v>1053</v>
      </c>
      <c r="G406" s="202" t="s">
        <v>271</v>
      </c>
      <c r="H406" s="203">
        <v>1.6E-2</v>
      </c>
      <c r="I406" s="204"/>
      <c r="J406" s="205">
        <f t="shared" si="40"/>
        <v>0</v>
      </c>
      <c r="K406" s="201" t="s">
        <v>160</v>
      </c>
      <c r="L406" s="206"/>
      <c r="M406" s="207" t="s">
        <v>5</v>
      </c>
      <c r="N406" s="208" t="s">
        <v>49</v>
      </c>
      <c r="O406" s="41"/>
      <c r="P406" s="183">
        <f t="shared" si="41"/>
        <v>0</v>
      </c>
      <c r="Q406" s="183">
        <v>1</v>
      </c>
      <c r="R406" s="183">
        <f t="shared" si="42"/>
        <v>1.6E-2</v>
      </c>
      <c r="S406" s="183">
        <v>0</v>
      </c>
      <c r="T406" s="184">
        <f t="shared" si="43"/>
        <v>0</v>
      </c>
      <c r="AR406" s="23" t="s">
        <v>310</v>
      </c>
      <c r="AT406" s="23" t="s">
        <v>249</v>
      </c>
      <c r="AU406" s="23" t="s">
        <v>87</v>
      </c>
      <c r="AY406" s="23" t="s">
        <v>154</v>
      </c>
      <c r="BE406" s="185">
        <f t="shared" si="44"/>
        <v>0</v>
      </c>
      <c r="BF406" s="185">
        <f t="shared" si="45"/>
        <v>0</v>
      </c>
      <c r="BG406" s="185">
        <f t="shared" si="46"/>
        <v>0</v>
      </c>
      <c r="BH406" s="185">
        <f t="shared" si="47"/>
        <v>0</v>
      </c>
      <c r="BI406" s="185">
        <f t="shared" si="48"/>
        <v>0</v>
      </c>
      <c r="BJ406" s="23" t="s">
        <v>23</v>
      </c>
      <c r="BK406" s="185">
        <f t="shared" si="49"/>
        <v>0</v>
      </c>
      <c r="BL406" s="23" t="s">
        <v>230</v>
      </c>
      <c r="BM406" s="23" t="s">
        <v>1054</v>
      </c>
    </row>
    <row r="407" spans="2:65" s="1" customFormat="1" ht="27">
      <c r="B407" s="40"/>
      <c r="D407" s="187" t="s">
        <v>306</v>
      </c>
      <c r="F407" s="213" t="s">
        <v>1055</v>
      </c>
      <c r="I407" s="210"/>
      <c r="L407" s="40"/>
      <c r="M407" s="211"/>
      <c r="N407" s="41"/>
      <c r="O407" s="41"/>
      <c r="P407" s="41"/>
      <c r="Q407" s="41"/>
      <c r="R407" s="41"/>
      <c r="S407" s="41"/>
      <c r="T407" s="69"/>
      <c r="AT407" s="23" t="s">
        <v>306</v>
      </c>
      <c r="AU407" s="23" t="s">
        <v>87</v>
      </c>
    </row>
    <row r="408" spans="2:65" s="1" customFormat="1" ht="16.5" customHeight="1">
      <c r="B408" s="173"/>
      <c r="C408" s="199" t="s">
        <v>1056</v>
      </c>
      <c r="D408" s="199" t="s">
        <v>249</v>
      </c>
      <c r="E408" s="200" t="s">
        <v>1057</v>
      </c>
      <c r="F408" s="201" t="s">
        <v>1058</v>
      </c>
      <c r="G408" s="202" t="s">
        <v>271</v>
      </c>
      <c r="H408" s="203">
        <v>3.4000000000000002E-2</v>
      </c>
      <c r="I408" s="204"/>
      <c r="J408" s="205">
        <f>ROUND(I408*H408,2)</f>
        <v>0</v>
      </c>
      <c r="K408" s="201" t="s">
        <v>160</v>
      </c>
      <c r="L408" s="206"/>
      <c r="M408" s="207" t="s">
        <v>5</v>
      </c>
      <c r="N408" s="208" t="s">
        <v>49</v>
      </c>
      <c r="O408" s="41"/>
      <c r="P408" s="183">
        <f>O408*H408</f>
        <v>0</v>
      </c>
      <c r="Q408" s="183">
        <v>1</v>
      </c>
      <c r="R408" s="183">
        <f>Q408*H408</f>
        <v>3.4000000000000002E-2</v>
      </c>
      <c r="S408" s="183">
        <v>0</v>
      </c>
      <c r="T408" s="184">
        <f>S408*H408</f>
        <v>0</v>
      </c>
      <c r="AR408" s="23" t="s">
        <v>310</v>
      </c>
      <c r="AT408" s="23" t="s">
        <v>249</v>
      </c>
      <c r="AU408" s="23" t="s">
        <v>87</v>
      </c>
      <c r="AY408" s="23" t="s">
        <v>154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23" t="s">
        <v>23</v>
      </c>
      <c r="BK408" s="185">
        <f>ROUND(I408*H408,2)</f>
        <v>0</v>
      </c>
      <c r="BL408" s="23" t="s">
        <v>230</v>
      </c>
      <c r="BM408" s="23" t="s">
        <v>1059</v>
      </c>
    </row>
    <row r="409" spans="2:65" s="1" customFormat="1" ht="27">
      <c r="B409" s="40"/>
      <c r="D409" s="187" t="s">
        <v>306</v>
      </c>
      <c r="F409" s="213" t="s">
        <v>1060</v>
      </c>
      <c r="I409" s="210"/>
      <c r="L409" s="40"/>
      <c r="M409" s="211"/>
      <c r="N409" s="41"/>
      <c r="O409" s="41"/>
      <c r="P409" s="41"/>
      <c r="Q409" s="41"/>
      <c r="R409" s="41"/>
      <c r="S409" s="41"/>
      <c r="T409" s="69"/>
      <c r="AT409" s="23" t="s">
        <v>306</v>
      </c>
      <c r="AU409" s="23" t="s">
        <v>87</v>
      </c>
    </row>
    <row r="410" spans="2:65" s="1" customFormat="1" ht="25.5" customHeight="1">
      <c r="B410" s="173"/>
      <c r="C410" s="174" t="s">
        <v>1061</v>
      </c>
      <c r="D410" s="174" t="s">
        <v>156</v>
      </c>
      <c r="E410" s="175" t="s">
        <v>1062</v>
      </c>
      <c r="F410" s="176" t="s">
        <v>1063</v>
      </c>
      <c r="G410" s="177" t="s">
        <v>878</v>
      </c>
      <c r="H410" s="178">
        <v>13250</v>
      </c>
      <c r="I410" s="179"/>
      <c r="J410" s="180">
        <f>ROUND(I410*H410,2)</f>
        <v>0</v>
      </c>
      <c r="K410" s="176" t="s">
        <v>160</v>
      </c>
      <c r="L410" s="40"/>
      <c r="M410" s="181" t="s">
        <v>5</v>
      </c>
      <c r="N410" s="182" t="s">
        <v>49</v>
      </c>
      <c r="O410" s="41"/>
      <c r="P410" s="183">
        <f>O410*H410</f>
        <v>0</v>
      </c>
      <c r="Q410" s="183">
        <v>5.0000000000000002E-5</v>
      </c>
      <c r="R410" s="183">
        <f>Q410*H410</f>
        <v>0.66249999999999998</v>
      </c>
      <c r="S410" s="183">
        <v>0</v>
      </c>
      <c r="T410" s="184">
        <f>S410*H410</f>
        <v>0</v>
      </c>
      <c r="AR410" s="23" t="s">
        <v>230</v>
      </c>
      <c r="AT410" s="23" t="s">
        <v>156</v>
      </c>
      <c r="AU410" s="23" t="s">
        <v>87</v>
      </c>
      <c r="AY410" s="23" t="s">
        <v>154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23" t="s">
        <v>23</v>
      </c>
      <c r="BK410" s="185">
        <f>ROUND(I410*H410,2)</f>
        <v>0</v>
      </c>
      <c r="BL410" s="23" t="s">
        <v>230</v>
      </c>
      <c r="BM410" s="23" t="s">
        <v>1064</v>
      </c>
    </row>
    <row r="411" spans="2:65" s="1" customFormat="1" ht="16.5" customHeight="1">
      <c r="B411" s="173"/>
      <c r="C411" s="199" t="s">
        <v>1065</v>
      </c>
      <c r="D411" s="199" t="s">
        <v>249</v>
      </c>
      <c r="E411" s="200" t="s">
        <v>1066</v>
      </c>
      <c r="F411" s="201" t="s">
        <v>1067</v>
      </c>
      <c r="G411" s="202" t="s">
        <v>878</v>
      </c>
      <c r="H411" s="203">
        <v>13250</v>
      </c>
      <c r="I411" s="204"/>
      <c r="J411" s="205">
        <f>ROUND(I411*H411,2)</f>
        <v>0</v>
      </c>
      <c r="K411" s="201" t="s">
        <v>5</v>
      </c>
      <c r="L411" s="206"/>
      <c r="M411" s="207" t="s">
        <v>5</v>
      </c>
      <c r="N411" s="208" t="s">
        <v>49</v>
      </c>
      <c r="O411" s="41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AR411" s="23" t="s">
        <v>310</v>
      </c>
      <c r="AT411" s="23" t="s">
        <v>249</v>
      </c>
      <c r="AU411" s="23" t="s">
        <v>87</v>
      </c>
      <c r="AY411" s="23" t="s">
        <v>154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23" t="s">
        <v>23</v>
      </c>
      <c r="BK411" s="185">
        <f>ROUND(I411*H411,2)</f>
        <v>0</v>
      </c>
      <c r="BL411" s="23" t="s">
        <v>230</v>
      </c>
      <c r="BM411" s="23" t="s">
        <v>1068</v>
      </c>
    </row>
    <row r="412" spans="2:65" s="1" customFormat="1" ht="38.25" customHeight="1">
      <c r="B412" s="173"/>
      <c r="C412" s="174" t="s">
        <v>1069</v>
      </c>
      <c r="D412" s="174" t="s">
        <v>156</v>
      </c>
      <c r="E412" s="175" t="s">
        <v>1070</v>
      </c>
      <c r="F412" s="176" t="s">
        <v>1071</v>
      </c>
      <c r="G412" s="177" t="s">
        <v>671</v>
      </c>
      <c r="H412" s="212"/>
      <c r="I412" s="179"/>
      <c r="J412" s="180">
        <f>ROUND(I412*H412,2)</f>
        <v>0</v>
      </c>
      <c r="K412" s="176" t="s">
        <v>160</v>
      </c>
      <c r="L412" s="40"/>
      <c r="M412" s="181" t="s">
        <v>5</v>
      </c>
      <c r="N412" s="182" t="s">
        <v>49</v>
      </c>
      <c r="O412" s="41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AR412" s="23" t="s">
        <v>230</v>
      </c>
      <c r="AT412" s="23" t="s">
        <v>156</v>
      </c>
      <c r="AU412" s="23" t="s">
        <v>87</v>
      </c>
      <c r="AY412" s="23" t="s">
        <v>154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23" t="s">
        <v>23</v>
      </c>
      <c r="BK412" s="185">
        <f>ROUND(I412*H412,2)</f>
        <v>0</v>
      </c>
      <c r="BL412" s="23" t="s">
        <v>230</v>
      </c>
      <c r="BM412" s="23" t="s">
        <v>1072</v>
      </c>
    </row>
    <row r="413" spans="2:65" s="10" customFormat="1" ht="29.85" customHeight="1">
      <c r="B413" s="159"/>
      <c r="D413" s="170" t="s">
        <v>77</v>
      </c>
      <c r="E413" s="171" t="s">
        <v>1073</v>
      </c>
      <c r="F413" s="171" t="s">
        <v>1074</v>
      </c>
      <c r="I413" s="162"/>
      <c r="J413" s="172">
        <f>BK413</f>
        <v>0</v>
      </c>
      <c r="L413" s="159"/>
      <c r="M413" s="164"/>
      <c r="N413" s="165"/>
      <c r="O413" s="165"/>
      <c r="P413" s="166">
        <f>SUM(P414:P417)</f>
        <v>0</v>
      </c>
      <c r="Q413" s="165"/>
      <c r="R413" s="166">
        <f>SUM(R414:R417)</f>
        <v>0.12704099999999999</v>
      </c>
      <c r="S413" s="165"/>
      <c r="T413" s="167">
        <f>SUM(T414:T417)</f>
        <v>0</v>
      </c>
      <c r="AR413" s="160" t="s">
        <v>87</v>
      </c>
      <c r="AT413" s="168" t="s">
        <v>77</v>
      </c>
      <c r="AU413" s="168" t="s">
        <v>23</v>
      </c>
      <c r="AY413" s="160" t="s">
        <v>154</v>
      </c>
      <c r="BK413" s="169">
        <f>SUM(BK414:BK417)</f>
        <v>0</v>
      </c>
    </row>
    <row r="414" spans="2:65" s="1" customFormat="1" ht="25.5" customHeight="1">
      <c r="B414" s="173"/>
      <c r="C414" s="174" t="s">
        <v>1075</v>
      </c>
      <c r="D414" s="174" t="s">
        <v>156</v>
      </c>
      <c r="E414" s="175" t="s">
        <v>1076</v>
      </c>
      <c r="F414" s="176" t="s">
        <v>1077</v>
      </c>
      <c r="G414" s="177" t="s">
        <v>159</v>
      </c>
      <c r="H414" s="178">
        <v>5.3</v>
      </c>
      <c r="I414" s="179"/>
      <c r="J414" s="180">
        <f>ROUND(I414*H414,2)</f>
        <v>0</v>
      </c>
      <c r="K414" s="176" t="s">
        <v>160</v>
      </c>
      <c r="L414" s="40"/>
      <c r="M414" s="181" t="s">
        <v>5</v>
      </c>
      <c r="N414" s="182" t="s">
        <v>49</v>
      </c>
      <c r="O414" s="41"/>
      <c r="P414" s="183">
        <f>O414*H414</f>
        <v>0</v>
      </c>
      <c r="Q414" s="183">
        <v>4.1700000000000001E-3</v>
      </c>
      <c r="R414" s="183">
        <f>Q414*H414</f>
        <v>2.2100999999999999E-2</v>
      </c>
      <c r="S414" s="183">
        <v>0</v>
      </c>
      <c r="T414" s="184">
        <f>S414*H414</f>
        <v>0</v>
      </c>
      <c r="AR414" s="23" t="s">
        <v>230</v>
      </c>
      <c r="AT414" s="23" t="s">
        <v>156</v>
      </c>
      <c r="AU414" s="23" t="s">
        <v>87</v>
      </c>
      <c r="AY414" s="23" t="s">
        <v>154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23" t="s">
        <v>23</v>
      </c>
      <c r="BK414" s="185">
        <f>ROUND(I414*H414,2)</f>
        <v>0</v>
      </c>
      <c r="BL414" s="23" t="s">
        <v>230</v>
      </c>
      <c r="BM414" s="23" t="s">
        <v>1078</v>
      </c>
    </row>
    <row r="415" spans="2:65" s="1" customFormat="1" ht="16.5" customHeight="1">
      <c r="B415" s="173"/>
      <c r="C415" s="199" t="s">
        <v>1079</v>
      </c>
      <c r="D415" s="199" t="s">
        <v>249</v>
      </c>
      <c r="E415" s="200" t="s">
        <v>1080</v>
      </c>
      <c r="F415" s="201" t="s">
        <v>1081</v>
      </c>
      <c r="G415" s="202" t="s">
        <v>159</v>
      </c>
      <c r="H415" s="203">
        <v>5.83</v>
      </c>
      <c r="I415" s="204"/>
      <c r="J415" s="205">
        <f>ROUND(I415*H415,2)</f>
        <v>0</v>
      </c>
      <c r="K415" s="201" t="s">
        <v>160</v>
      </c>
      <c r="L415" s="206"/>
      <c r="M415" s="207" t="s">
        <v>5</v>
      </c>
      <c r="N415" s="208" t="s">
        <v>49</v>
      </c>
      <c r="O415" s="41"/>
      <c r="P415" s="183">
        <f>O415*H415</f>
        <v>0</v>
      </c>
      <c r="Q415" s="183">
        <v>1.7999999999999999E-2</v>
      </c>
      <c r="R415" s="183">
        <f>Q415*H415</f>
        <v>0.10493999999999999</v>
      </c>
      <c r="S415" s="183">
        <v>0</v>
      </c>
      <c r="T415" s="184">
        <f>S415*H415</f>
        <v>0</v>
      </c>
      <c r="AR415" s="23" t="s">
        <v>310</v>
      </c>
      <c r="AT415" s="23" t="s">
        <v>249</v>
      </c>
      <c r="AU415" s="23" t="s">
        <v>87</v>
      </c>
      <c r="AY415" s="23" t="s">
        <v>154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23</v>
      </c>
      <c r="BK415" s="185">
        <f>ROUND(I415*H415,2)</f>
        <v>0</v>
      </c>
      <c r="BL415" s="23" t="s">
        <v>230</v>
      </c>
      <c r="BM415" s="23" t="s">
        <v>1082</v>
      </c>
    </row>
    <row r="416" spans="2:65" s="11" customFormat="1">
      <c r="B416" s="186"/>
      <c r="D416" s="187" t="s">
        <v>163</v>
      </c>
      <c r="F416" s="189" t="s">
        <v>1083</v>
      </c>
      <c r="H416" s="190">
        <v>5.83</v>
      </c>
      <c r="I416" s="191"/>
      <c r="L416" s="186"/>
      <c r="M416" s="192"/>
      <c r="N416" s="193"/>
      <c r="O416" s="193"/>
      <c r="P416" s="193"/>
      <c r="Q416" s="193"/>
      <c r="R416" s="193"/>
      <c r="S416" s="193"/>
      <c r="T416" s="194"/>
      <c r="AT416" s="195" t="s">
        <v>163</v>
      </c>
      <c r="AU416" s="195" t="s">
        <v>87</v>
      </c>
      <c r="AV416" s="11" t="s">
        <v>87</v>
      </c>
      <c r="AW416" s="11" t="s">
        <v>6</v>
      </c>
      <c r="AX416" s="11" t="s">
        <v>23</v>
      </c>
      <c r="AY416" s="195" t="s">
        <v>154</v>
      </c>
    </row>
    <row r="417" spans="2:65" s="1" customFormat="1" ht="38.25" customHeight="1">
      <c r="B417" s="173"/>
      <c r="C417" s="174" t="s">
        <v>1084</v>
      </c>
      <c r="D417" s="174" t="s">
        <v>156</v>
      </c>
      <c r="E417" s="175" t="s">
        <v>1085</v>
      </c>
      <c r="F417" s="176" t="s">
        <v>1086</v>
      </c>
      <c r="G417" s="177" t="s">
        <v>671</v>
      </c>
      <c r="H417" s="212"/>
      <c r="I417" s="179"/>
      <c r="J417" s="180">
        <f>ROUND(I417*H417,2)</f>
        <v>0</v>
      </c>
      <c r="K417" s="176" t="s">
        <v>160</v>
      </c>
      <c r="L417" s="40"/>
      <c r="M417" s="181" t="s">
        <v>5</v>
      </c>
      <c r="N417" s="182" t="s">
        <v>49</v>
      </c>
      <c r="O417" s="41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AR417" s="23" t="s">
        <v>230</v>
      </c>
      <c r="AT417" s="23" t="s">
        <v>156</v>
      </c>
      <c r="AU417" s="23" t="s">
        <v>87</v>
      </c>
      <c r="AY417" s="23" t="s">
        <v>154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23" t="s">
        <v>23</v>
      </c>
      <c r="BK417" s="185">
        <f>ROUND(I417*H417,2)</f>
        <v>0</v>
      </c>
      <c r="BL417" s="23" t="s">
        <v>230</v>
      </c>
      <c r="BM417" s="23" t="s">
        <v>1087</v>
      </c>
    </row>
    <row r="418" spans="2:65" s="10" customFormat="1" ht="29.85" customHeight="1">
      <c r="B418" s="159"/>
      <c r="D418" s="170" t="s">
        <v>77</v>
      </c>
      <c r="E418" s="171" t="s">
        <v>1088</v>
      </c>
      <c r="F418" s="171" t="s">
        <v>1089</v>
      </c>
      <c r="I418" s="162"/>
      <c r="J418" s="172">
        <f>BK418</f>
        <v>0</v>
      </c>
      <c r="L418" s="159"/>
      <c r="M418" s="164"/>
      <c r="N418" s="165"/>
      <c r="O418" s="165"/>
      <c r="P418" s="166">
        <f>SUM(P419:P439)</f>
        <v>0</v>
      </c>
      <c r="Q418" s="165"/>
      <c r="R418" s="166">
        <f>SUM(R419:R439)</f>
        <v>0.27878563000000001</v>
      </c>
      <c r="S418" s="165"/>
      <c r="T418" s="167">
        <f>SUM(T419:T439)</f>
        <v>0</v>
      </c>
      <c r="AR418" s="160" t="s">
        <v>87</v>
      </c>
      <c r="AT418" s="168" t="s">
        <v>77</v>
      </c>
      <c r="AU418" s="168" t="s">
        <v>23</v>
      </c>
      <c r="AY418" s="160" t="s">
        <v>154</v>
      </c>
      <c r="BK418" s="169">
        <f>SUM(BK419:BK439)</f>
        <v>0</v>
      </c>
    </row>
    <row r="419" spans="2:65" s="1" customFormat="1" ht="16.5" customHeight="1">
      <c r="B419" s="173"/>
      <c r="C419" s="174" t="s">
        <v>1090</v>
      </c>
      <c r="D419" s="174" t="s">
        <v>156</v>
      </c>
      <c r="E419" s="175" t="s">
        <v>1091</v>
      </c>
      <c r="F419" s="176" t="s">
        <v>1092</v>
      </c>
      <c r="G419" s="177" t="s">
        <v>159</v>
      </c>
      <c r="H419" s="178">
        <v>64.14</v>
      </c>
      <c r="I419" s="179"/>
      <c r="J419" s="180">
        <f>ROUND(I419*H419,2)</f>
        <v>0</v>
      </c>
      <c r="K419" s="176" t="s">
        <v>160</v>
      </c>
      <c r="L419" s="40"/>
      <c r="M419" s="181" t="s">
        <v>5</v>
      </c>
      <c r="N419" s="182" t="s">
        <v>49</v>
      </c>
      <c r="O419" s="41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AR419" s="23" t="s">
        <v>230</v>
      </c>
      <c r="AT419" s="23" t="s">
        <v>156</v>
      </c>
      <c r="AU419" s="23" t="s">
        <v>87</v>
      </c>
      <c r="AY419" s="23" t="s">
        <v>154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23</v>
      </c>
      <c r="BK419" s="185">
        <f>ROUND(I419*H419,2)</f>
        <v>0</v>
      </c>
      <c r="BL419" s="23" t="s">
        <v>230</v>
      </c>
      <c r="BM419" s="23" t="s">
        <v>1093</v>
      </c>
    </row>
    <row r="420" spans="2:65" s="11" customFormat="1">
      <c r="B420" s="186"/>
      <c r="D420" s="187" t="s">
        <v>163</v>
      </c>
      <c r="E420" s="188" t="s">
        <v>5</v>
      </c>
      <c r="F420" s="189" t="s">
        <v>1094</v>
      </c>
      <c r="H420" s="190">
        <v>64.14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5" t="s">
        <v>163</v>
      </c>
      <c r="AU420" s="195" t="s">
        <v>87</v>
      </c>
      <c r="AV420" s="11" t="s">
        <v>87</v>
      </c>
      <c r="AW420" s="11" t="s">
        <v>42</v>
      </c>
      <c r="AX420" s="11" t="s">
        <v>23</v>
      </c>
      <c r="AY420" s="195" t="s">
        <v>154</v>
      </c>
    </row>
    <row r="421" spans="2:65" s="1" customFormat="1" ht="16.5" customHeight="1">
      <c r="B421" s="173"/>
      <c r="C421" s="174" t="s">
        <v>1095</v>
      </c>
      <c r="D421" s="174" t="s">
        <v>156</v>
      </c>
      <c r="E421" s="175" t="s">
        <v>1096</v>
      </c>
      <c r="F421" s="176" t="s">
        <v>1097</v>
      </c>
      <c r="G421" s="177" t="s">
        <v>159</v>
      </c>
      <c r="H421" s="178">
        <v>64.14</v>
      </c>
      <c r="I421" s="179"/>
      <c r="J421" s="180">
        <f>ROUND(I421*H421,2)</f>
        <v>0</v>
      </c>
      <c r="K421" s="176" t="s">
        <v>160</v>
      </c>
      <c r="L421" s="40"/>
      <c r="M421" s="181" t="s">
        <v>5</v>
      </c>
      <c r="N421" s="182" t="s">
        <v>49</v>
      </c>
      <c r="O421" s="41"/>
      <c r="P421" s="183">
        <f>O421*H421</f>
        <v>0</v>
      </c>
      <c r="Q421" s="183">
        <v>0</v>
      </c>
      <c r="R421" s="183">
        <f>Q421*H421</f>
        <v>0</v>
      </c>
      <c r="S421" s="183">
        <v>0</v>
      </c>
      <c r="T421" s="184">
        <f>S421*H421</f>
        <v>0</v>
      </c>
      <c r="AR421" s="23" t="s">
        <v>230</v>
      </c>
      <c r="AT421" s="23" t="s">
        <v>156</v>
      </c>
      <c r="AU421" s="23" t="s">
        <v>87</v>
      </c>
      <c r="AY421" s="23" t="s">
        <v>154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23" t="s">
        <v>23</v>
      </c>
      <c r="BK421" s="185">
        <f>ROUND(I421*H421,2)</f>
        <v>0</v>
      </c>
      <c r="BL421" s="23" t="s">
        <v>230</v>
      </c>
      <c r="BM421" s="23" t="s">
        <v>1098</v>
      </c>
    </row>
    <row r="422" spans="2:65" s="1" customFormat="1" ht="25.5" customHeight="1">
      <c r="B422" s="173"/>
      <c r="C422" s="174" t="s">
        <v>1099</v>
      </c>
      <c r="D422" s="174" t="s">
        <v>156</v>
      </c>
      <c r="E422" s="175" t="s">
        <v>1100</v>
      </c>
      <c r="F422" s="176" t="s">
        <v>1101</v>
      </c>
      <c r="G422" s="177" t="s">
        <v>159</v>
      </c>
      <c r="H422" s="178">
        <v>64.14</v>
      </c>
      <c r="I422" s="179"/>
      <c r="J422" s="180">
        <f>ROUND(I422*H422,2)</f>
        <v>0</v>
      </c>
      <c r="K422" s="176" t="s">
        <v>160</v>
      </c>
      <c r="L422" s="40"/>
      <c r="M422" s="181" t="s">
        <v>5</v>
      </c>
      <c r="N422" s="182" t="s">
        <v>49</v>
      </c>
      <c r="O422" s="41"/>
      <c r="P422" s="183">
        <f>O422*H422</f>
        <v>0</v>
      </c>
      <c r="Q422" s="183">
        <v>3.0000000000000001E-5</v>
      </c>
      <c r="R422" s="183">
        <f>Q422*H422</f>
        <v>1.9242E-3</v>
      </c>
      <c r="S422" s="183">
        <v>0</v>
      </c>
      <c r="T422" s="184">
        <f>S422*H422</f>
        <v>0</v>
      </c>
      <c r="AR422" s="23" t="s">
        <v>230</v>
      </c>
      <c r="AT422" s="23" t="s">
        <v>156</v>
      </c>
      <c r="AU422" s="23" t="s">
        <v>87</v>
      </c>
      <c r="AY422" s="23" t="s">
        <v>154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23" t="s">
        <v>23</v>
      </c>
      <c r="BK422" s="185">
        <f>ROUND(I422*H422,2)</f>
        <v>0</v>
      </c>
      <c r="BL422" s="23" t="s">
        <v>230</v>
      </c>
      <c r="BM422" s="23" t="s">
        <v>1102</v>
      </c>
    </row>
    <row r="423" spans="2:65" s="1" customFormat="1" ht="16.5" customHeight="1">
      <c r="B423" s="173"/>
      <c r="C423" s="174" t="s">
        <v>1103</v>
      </c>
      <c r="D423" s="174" t="s">
        <v>156</v>
      </c>
      <c r="E423" s="175" t="s">
        <v>1104</v>
      </c>
      <c r="F423" s="176" t="s">
        <v>1105</v>
      </c>
      <c r="G423" s="177" t="s">
        <v>159</v>
      </c>
      <c r="H423" s="178">
        <v>66.64</v>
      </c>
      <c r="I423" s="179"/>
      <c r="J423" s="180">
        <f>ROUND(I423*H423,2)</f>
        <v>0</v>
      </c>
      <c r="K423" s="176" t="s">
        <v>160</v>
      </c>
      <c r="L423" s="40"/>
      <c r="M423" s="181" t="s">
        <v>5</v>
      </c>
      <c r="N423" s="182" t="s">
        <v>49</v>
      </c>
      <c r="O423" s="41"/>
      <c r="P423" s="183">
        <f>O423*H423</f>
        <v>0</v>
      </c>
      <c r="Q423" s="183">
        <v>2.9999999999999997E-4</v>
      </c>
      <c r="R423" s="183">
        <f>Q423*H423</f>
        <v>1.9991999999999999E-2</v>
      </c>
      <c r="S423" s="183">
        <v>0</v>
      </c>
      <c r="T423" s="184">
        <f>S423*H423</f>
        <v>0</v>
      </c>
      <c r="AR423" s="23" t="s">
        <v>230</v>
      </c>
      <c r="AT423" s="23" t="s">
        <v>156</v>
      </c>
      <c r="AU423" s="23" t="s">
        <v>87</v>
      </c>
      <c r="AY423" s="23" t="s">
        <v>154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23</v>
      </c>
      <c r="BK423" s="185">
        <f>ROUND(I423*H423,2)</f>
        <v>0</v>
      </c>
      <c r="BL423" s="23" t="s">
        <v>230</v>
      </c>
      <c r="BM423" s="23" t="s">
        <v>1106</v>
      </c>
    </row>
    <row r="424" spans="2:65" s="11" customFormat="1">
      <c r="B424" s="186"/>
      <c r="D424" s="187" t="s">
        <v>163</v>
      </c>
      <c r="E424" s="188" t="s">
        <v>5</v>
      </c>
      <c r="F424" s="189" t="s">
        <v>1107</v>
      </c>
      <c r="H424" s="190">
        <v>66.64</v>
      </c>
      <c r="I424" s="191"/>
      <c r="L424" s="186"/>
      <c r="M424" s="192"/>
      <c r="N424" s="193"/>
      <c r="O424" s="193"/>
      <c r="P424" s="193"/>
      <c r="Q424" s="193"/>
      <c r="R424" s="193"/>
      <c r="S424" s="193"/>
      <c r="T424" s="194"/>
      <c r="AT424" s="195" t="s">
        <v>163</v>
      </c>
      <c r="AU424" s="195" t="s">
        <v>87</v>
      </c>
      <c r="AV424" s="11" t="s">
        <v>87</v>
      </c>
      <c r="AW424" s="11" t="s">
        <v>42</v>
      </c>
      <c r="AX424" s="11" t="s">
        <v>23</v>
      </c>
      <c r="AY424" s="195" t="s">
        <v>154</v>
      </c>
    </row>
    <row r="425" spans="2:65" s="1" customFormat="1" ht="25.5" customHeight="1">
      <c r="B425" s="173"/>
      <c r="C425" s="199" t="s">
        <v>1108</v>
      </c>
      <c r="D425" s="199" t="s">
        <v>249</v>
      </c>
      <c r="E425" s="200" t="s">
        <v>1109</v>
      </c>
      <c r="F425" s="201" t="s">
        <v>1110</v>
      </c>
      <c r="G425" s="202" t="s">
        <v>159</v>
      </c>
      <c r="H425" s="203">
        <v>70.554000000000002</v>
      </c>
      <c r="I425" s="204"/>
      <c r="J425" s="205">
        <f>ROUND(I425*H425,2)</f>
        <v>0</v>
      </c>
      <c r="K425" s="201" t="s">
        <v>160</v>
      </c>
      <c r="L425" s="206"/>
      <c r="M425" s="207" t="s">
        <v>5</v>
      </c>
      <c r="N425" s="208" t="s">
        <v>49</v>
      </c>
      <c r="O425" s="41"/>
      <c r="P425" s="183">
        <f>O425*H425</f>
        <v>0</v>
      </c>
      <c r="Q425" s="183">
        <v>2.8700000000000002E-3</v>
      </c>
      <c r="R425" s="183">
        <f>Q425*H425</f>
        <v>0.20248998000000001</v>
      </c>
      <c r="S425" s="183">
        <v>0</v>
      </c>
      <c r="T425" s="184">
        <f>S425*H425</f>
        <v>0</v>
      </c>
      <c r="AR425" s="23" t="s">
        <v>310</v>
      </c>
      <c r="AT425" s="23" t="s">
        <v>249</v>
      </c>
      <c r="AU425" s="23" t="s">
        <v>87</v>
      </c>
      <c r="AY425" s="23" t="s">
        <v>154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23" t="s">
        <v>23</v>
      </c>
      <c r="BK425" s="185">
        <f>ROUND(I425*H425,2)</f>
        <v>0</v>
      </c>
      <c r="BL425" s="23" t="s">
        <v>230</v>
      </c>
      <c r="BM425" s="23" t="s">
        <v>1111</v>
      </c>
    </row>
    <row r="426" spans="2:65" s="1" customFormat="1" ht="27">
      <c r="B426" s="40"/>
      <c r="D426" s="196" t="s">
        <v>306</v>
      </c>
      <c r="F426" s="209" t="s">
        <v>1112</v>
      </c>
      <c r="I426" s="210"/>
      <c r="L426" s="40"/>
      <c r="M426" s="211"/>
      <c r="N426" s="41"/>
      <c r="O426" s="41"/>
      <c r="P426" s="41"/>
      <c r="Q426" s="41"/>
      <c r="R426" s="41"/>
      <c r="S426" s="41"/>
      <c r="T426" s="69"/>
      <c r="AT426" s="23" t="s">
        <v>306</v>
      </c>
      <c r="AU426" s="23" t="s">
        <v>87</v>
      </c>
    </row>
    <row r="427" spans="2:65" s="11" customFormat="1">
      <c r="B427" s="186"/>
      <c r="D427" s="187" t="s">
        <v>163</v>
      </c>
      <c r="F427" s="189" t="s">
        <v>1113</v>
      </c>
      <c r="H427" s="190">
        <v>70.554000000000002</v>
      </c>
      <c r="I427" s="191"/>
      <c r="L427" s="186"/>
      <c r="M427" s="192"/>
      <c r="N427" s="193"/>
      <c r="O427" s="193"/>
      <c r="P427" s="193"/>
      <c r="Q427" s="193"/>
      <c r="R427" s="193"/>
      <c r="S427" s="193"/>
      <c r="T427" s="194"/>
      <c r="AT427" s="195" t="s">
        <v>163</v>
      </c>
      <c r="AU427" s="195" t="s">
        <v>87</v>
      </c>
      <c r="AV427" s="11" t="s">
        <v>87</v>
      </c>
      <c r="AW427" s="11" t="s">
        <v>6</v>
      </c>
      <c r="AX427" s="11" t="s">
        <v>23</v>
      </c>
      <c r="AY427" s="195" t="s">
        <v>154</v>
      </c>
    </row>
    <row r="428" spans="2:65" s="1" customFormat="1" ht="16.5" customHeight="1">
      <c r="B428" s="173"/>
      <c r="C428" s="174" t="s">
        <v>1114</v>
      </c>
      <c r="D428" s="174" t="s">
        <v>156</v>
      </c>
      <c r="E428" s="175" t="s">
        <v>1115</v>
      </c>
      <c r="F428" s="176" t="s">
        <v>1116</v>
      </c>
      <c r="G428" s="177" t="s">
        <v>366</v>
      </c>
      <c r="H428" s="178">
        <v>30</v>
      </c>
      <c r="I428" s="179"/>
      <c r="J428" s="180">
        <f>ROUND(I428*H428,2)</f>
        <v>0</v>
      </c>
      <c r="K428" s="176" t="s">
        <v>160</v>
      </c>
      <c r="L428" s="40"/>
      <c r="M428" s="181" t="s">
        <v>5</v>
      </c>
      <c r="N428" s="182" t="s">
        <v>49</v>
      </c>
      <c r="O428" s="41"/>
      <c r="P428" s="183">
        <f>O428*H428</f>
        <v>0</v>
      </c>
      <c r="Q428" s="183">
        <v>1.6000000000000001E-4</v>
      </c>
      <c r="R428" s="183">
        <f>Q428*H428</f>
        <v>4.8000000000000004E-3</v>
      </c>
      <c r="S428" s="183">
        <v>0</v>
      </c>
      <c r="T428" s="184">
        <f>S428*H428</f>
        <v>0</v>
      </c>
      <c r="AR428" s="23" t="s">
        <v>230</v>
      </c>
      <c r="AT428" s="23" t="s">
        <v>156</v>
      </c>
      <c r="AU428" s="23" t="s">
        <v>87</v>
      </c>
      <c r="AY428" s="23" t="s">
        <v>154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23</v>
      </c>
      <c r="BK428" s="185">
        <f>ROUND(I428*H428,2)</f>
        <v>0</v>
      </c>
      <c r="BL428" s="23" t="s">
        <v>230</v>
      </c>
      <c r="BM428" s="23" t="s">
        <v>1117</v>
      </c>
    </row>
    <row r="429" spans="2:65" s="11" customFormat="1">
      <c r="B429" s="186"/>
      <c r="D429" s="187" t="s">
        <v>163</v>
      </c>
      <c r="E429" s="188" t="s">
        <v>5</v>
      </c>
      <c r="F429" s="189" t="s">
        <v>1118</v>
      </c>
      <c r="H429" s="190">
        <v>30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5" t="s">
        <v>163</v>
      </c>
      <c r="AU429" s="195" t="s">
        <v>87</v>
      </c>
      <c r="AV429" s="11" t="s">
        <v>87</v>
      </c>
      <c r="AW429" s="11" t="s">
        <v>42</v>
      </c>
      <c r="AX429" s="11" t="s">
        <v>23</v>
      </c>
      <c r="AY429" s="195" t="s">
        <v>154</v>
      </c>
    </row>
    <row r="430" spans="2:65" s="1" customFormat="1" ht="25.5" customHeight="1">
      <c r="B430" s="173"/>
      <c r="C430" s="199" t="s">
        <v>1119</v>
      </c>
      <c r="D430" s="199" t="s">
        <v>249</v>
      </c>
      <c r="E430" s="200" t="s">
        <v>1120</v>
      </c>
      <c r="F430" s="201" t="s">
        <v>1121</v>
      </c>
      <c r="G430" s="202" t="s">
        <v>159</v>
      </c>
      <c r="H430" s="203">
        <v>12.98</v>
      </c>
      <c r="I430" s="204"/>
      <c r="J430" s="205">
        <f>ROUND(I430*H430,2)</f>
        <v>0</v>
      </c>
      <c r="K430" s="201" t="s">
        <v>160</v>
      </c>
      <c r="L430" s="206"/>
      <c r="M430" s="207" t="s">
        <v>5</v>
      </c>
      <c r="N430" s="208" t="s">
        <v>49</v>
      </c>
      <c r="O430" s="41"/>
      <c r="P430" s="183">
        <f>O430*H430</f>
        <v>0</v>
      </c>
      <c r="Q430" s="183">
        <v>2.7699999999999999E-3</v>
      </c>
      <c r="R430" s="183">
        <f>Q430*H430</f>
        <v>3.5954600000000003E-2</v>
      </c>
      <c r="S430" s="183">
        <v>0</v>
      </c>
      <c r="T430" s="184">
        <f>S430*H430</f>
        <v>0</v>
      </c>
      <c r="AR430" s="23" t="s">
        <v>310</v>
      </c>
      <c r="AT430" s="23" t="s">
        <v>249</v>
      </c>
      <c r="AU430" s="23" t="s">
        <v>87</v>
      </c>
      <c r="AY430" s="23" t="s">
        <v>154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23" t="s">
        <v>23</v>
      </c>
      <c r="BK430" s="185">
        <f>ROUND(I430*H430,2)</f>
        <v>0</v>
      </c>
      <c r="BL430" s="23" t="s">
        <v>230</v>
      </c>
      <c r="BM430" s="23" t="s">
        <v>1122</v>
      </c>
    </row>
    <row r="431" spans="2:65" s="1" customFormat="1" ht="27">
      <c r="B431" s="40"/>
      <c r="D431" s="196" t="s">
        <v>306</v>
      </c>
      <c r="F431" s="209" t="s">
        <v>1123</v>
      </c>
      <c r="I431" s="210"/>
      <c r="L431" s="40"/>
      <c r="M431" s="211"/>
      <c r="N431" s="41"/>
      <c r="O431" s="41"/>
      <c r="P431" s="41"/>
      <c r="Q431" s="41"/>
      <c r="R431" s="41"/>
      <c r="S431" s="41"/>
      <c r="T431" s="69"/>
      <c r="AT431" s="23" t="s">
        <v>306</v>
      </c>
      <c r="AU431" s="23" t="s">
        <v>87</v>
      </c>
    </row>
    <row r="432" spans="2:65" s="11" customFormat="1">
      <c r="B432" s="186"/>
      <c r="D432" s="196" t="s">
        <v>163</v>
      </c>
      <c r="E432" s="195" t="s">
        <v>5</v>
      </c>
      <c r="F432" s="197" t="s">
        <v>1124</v>
      </c>
      <c r="H432" s="198">
        <v>11.8</v>
      </c>
      <c r="I432" s="191"/>
      <c r="L432" s="186"/>
      <c r="M432" s="192"/>
      <c r="N432" s="193"/>
      <c r="O432" s="193"/>
      <c r="P432" s="193"/>
      <c r="Q432" s="193"/>
      <c r="R432" s="193"/>
      <c r="S432" s="193"/>
      <c r="T432" s="194"/>
      <c r="AT432" s="195" t="s">
        <v>163</v>
      </c>
      <c r="AU432" s="195" t="s">
        <v>87</v>
      </c>
      <c r="AV432" s="11" t="s">
        <v>87</v>
      </c>
      <c r="AW432" s="11" t="s">
        <v>42</v>
      </c>
      <c r="AX432" s="11" t="s">
        <v>23</v>
      </c>
      <c r="AY432" s="195" t="s">
        <v>154</v>
      </c>
    </row>
    <row r="433" spans="2:65" s="11" customFormat="1">
      <c r="B433" s="186"/>
      <c r="D433" s="187" t="s">
        <v>163</v>
      </c>
      <c r="F433" s="189" t="s">
        <v>1125</v>
      </c>
      <c r="H433" s="190">
        <v>12.98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5" t="s">
        <v>163</v>
      </c>
      <c r="AU433" s="195" t="s">
        <v>87</v>
      </c>
      <c r="AV433" s="11" t="s">
        <v>87</v>
      </c>
      <c r="AW433" s="11" t="s">
        <v>6</v>
      </c>
      <c r="AX433" s="11" t="s">
        <v>23</v>
      </c>
      <c r="AY433" s="195" t="s">
        <v>154</v>
      </c>
    </row>
    <row r="434" spans="2:65" s="1" customFormat="1" ht="16.5" customHeight="1">
      <c r="B434" s="173"/>
      <c r="C434" s="174" t="s">
        <v>1126</v>
      </c>
      <c r="D434" s="174" t="s">
        <v>156</v>
      </c>
      <c r="E434" s="175" t="s">
        <v>1127</v>
      </c>
      <c r="F434" s="176" t="s">
        <v>1128</v>
      </c>
      <c r="G434" s="177" t="s">
        <v>366</v>
      </c>
      <c r="H434" s="178">
        <v>36.14</v>
      </c>
      <c r="I434" s="179"/>
      <c r="J434" s="180">
        <f>ROUND(I434*H434,2)</f>
        <v>0</v>
      </c>
      <c r="K434" s="176" t="s">
        <v>160</v>
      </c>
      <c r="L434" s="40"/>
      <c r="M434" s="181" t="s">
        <v>5</v>
      </c>
      <c r="N434" s="182" t="s">
        <v>49</v>
      </c>
      <c r="O434" s="41"/>
      <c r="P434" s="183">
        <f>O434*H434</f>
        <v>0</v>
      </c>
      <c r="Q434" s="183">
        <v>2.0000000000000002E-5</v>
      </c>
      <c r="R434" s="183">
        <f>Q434*H434</f>
        <v>7.2280000000000011E-4</v>
      </c>
      <c r="S434" s="183">
        <v>0</v>
      </c>
      <c r="T434" s="184">
        <f>S434*H434</f>
        <v>0</v>
      </c>
      <c r="AR434" s="23" t="s">
        <v>230</v>
      </c>
      <c r="AT434" s="23" t="s">
        <v>156</v>
      </c>
      <c r="AU434" s="23" t="s">
        <v>87</v>
      </c>
      <c r="AY434" s="23" t="s">
        <v>154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23" t="s">
        <v>23</v>
      </c>
      <c r="BK434" s="185">
        <f>ROUND(I434*H434,2)</f>
        <v>0</v>
      </c>
      <c r="BL434" s="23" t="s">
        <v>230</v>
      </c>
      <c r="BM434" s="23" t="s">
        <v>1129</v>
      </c>
    </row>
    <row r="435" spans="2:65" s="11" customFormat="1">
      <c r="B435" s="186"/>
      <c r="D435" s="187" t="s">
        <v>163</v>
      </c>
      <c r="E435" s="188" t="s">
        <v>5</v>
      </c>
      <c r="F435" s="189" t="s">
        <v>1130</v>
      </c>
      <c r="H435" s="190">
        <v>36.14</v>
      </c>
      <c r="I435" s="191"/>
      <c r="L435" s="186"/>
      <c r="M435" s="192"/>
      <c r="N435" s="193"/>
      <c r="O435" s="193"/>
      <c r="P435" s="193"/>
      <c r="Q435" s="193"/>
      <c r="R435" s="193"/>
      <c r="S435" s="193"/>
      <c r="T435" s="194"/>
      <c r="AT435" s="195" t="s">
        <v>163</v>
      </c>
      <c r="AU435" s="195" t="s">
        <v>87</v>
      </c>
      <c r="AV435" s="11" t="s">
        <v>87</v>
      </c>
      <c r="AW435" s="11" t="s">
        <v>42</v>
      </c>
      <c r="AX435" s="11" t="s">
        <v>23</v>
      </c>
      <c r="AY435" s="195" t="s">
        <v>154</v>
      </c>
    </row>
    <row r="436" spans="2:65" s="1" customFormat="1" ht="16.5" customHeight="1">
      <c r="B436" s="173"/>
      <c r="C436" s="199" t="s">
        <v>1131</v>
      </c>
      <c r="D436" s="199" t="s">
        <v>249</v>
      </c>
      <c r="E436" s="200" t="s">
        <v>1132</v>
      </c>
      <c r="F436" s="201" t="s">
        <v>1133</v>
      </c>
      <c r="G436" s="202" t="s">
        <v>366</v>
      </c>
      <c r="H436" s="203">
        <v>36.863</v>
      </c>
      <c r="I436" s="204"/>
      <c r="J436" s="205">
        <f>ROUND(I436*H436,2)</f>
        <v>0</v>
      </c>
      <c r="K436" s="201" t="s">
        <v>160</v>
      </c>
      <c r="L436" s="206"/>
      <c r="M436" s="207" t="s">
        <v>5</v>
      </c>
      <c r="N436" s="208" t="s">
        <v>49</v>
      </c>
      <c r="O436" s="41"/>
      <c r="P436" s="183">
        <f>O436*H436</f>
        <v>0</v>
      </c>
      <c r="Q436" s="183">
        <v>3.5E-4</v>
      </c>
      <c r="R436" s="183">
        <f>Q436*H436</f>
        <v>1.290205E-2</v>
      </c>
      <c r="S436" s="183">
        <v>0</v>
      </c>
      <c r="T436" s="184">
        <f>S436*H436</f>
        <v>0</v>
      </c>
      <c r="AR436" s="23" t="s">
        <v>310</v>
      </c>
      <c r="AT436" s="23" t="s">
        <v>249</v>
      </c>
      <c r="AU436" s="23" t="s">
        <v>87</v>
      </c>
      <c r="AY436" s="23" t="s">
        <v>154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23" t="s">
        <v>23</v>
      </c>
      <c r="BK436" s="185">
        <f>ROUND(I436*H436,2)</f>
        <v>0</v>
      </c>
      <c r="BL436" s="23" t="s">
        <v>230</v>
      </c>
      <c r="BM436" s="23" t="s">
        <v>1134</v>
      </c>
    </row>
    <row r="437" spans="2:65" s="11" customFormat="1">
      <c r="B437" s="186"/>
      <c r="D437" s="187" t="s">
        <v>163</v>
      </c>
      <c r="F437" s="189" t="s">
        <v>1135</v>
      </c>
      <c r="H437" s="190">
        <v>36.863</v>
      </c>
      <c r="I437" s="191"/>
      <c r="L437" s="186"/>
      <c r="M437" s="192"/>
      <c r="N437" s="193"/>
      <c r="O437" s="193"/>
      <c r="P437" s="193"/>
      <c r="Q437" s="193"/>
      <c r="R437" s="193"/>
      <c r="S437" s="193"/>
      <c r="T437" s="194"/>
      <c r="AT437" s="195" t="s">
        <v>163</v>
      </c>
      <c r="AU437" s="195" t="s">
        <v>87</v>
      </c>
      <c r="AV437" s="11" t="s">
        <v>87</v>
      </c>
      <c r="AW437" s="11" t="s">
        <v>6</v>
      </c>
      <c r="AX437" s="11" t="s">
        <v>23</v>
      </c>
      <c r="AY437" s="195" t="s">
        <v>154</v>
      </c>
    </row>
    <row r="438" spans="2:65" s="1" customFormat="1" ht="16.5" customHeight="1">
      <c r="B438" s="173"/>
      <c r="C438" s="174" t="s">
        <v>1136</v>
      </c>
      <c r="D438" s="174" t="s">
        <v>156</v>
      </c>
      <c r="E438" s="175" t="s">
        <v>1137</v>
      </c>
      <c r="F438" s="176" t="s">
        <v>1138</v>
      </c>
      <c r="G438" s="177" t="s">
        <v>159</v>
      </c>
      <c r="H438" s="178">
        <v>64.14</v>
      </c>
      <c r="I438" s="179"/>
      <c r="J438" s="180">
        <f>ROUND(I438*H438,2)</f>
        <v>0</v>
      </c>
      <c r="K438" s="176" t="s">
        <v>160</v>
      </c>
      <c r="L438" s="40"/>
      <c r="M438" s="181" t="s">
        <v>5</v>
      </c>
      <c r="N438" s="182" t="s">
        <v>49</v>
      </c>
      <c r="O438" s="41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AR438" s="23" t="s">
        <v>230</v>
      </c>
      <c r="AT438" s="23" t="s">
        <v>156</v>
      </c>
      <c r="AU438" s="23" t="s">
        <v>87</v>
      </c>
      <c r="AY438" s="23" t="s">
        <v>154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23" t="s">
        <v>23</v>
      </c>
      <c r="BK438" s="185">
        <f>ROUND(I438*H438,2)</f>
        <v>0</v>
      </c>
      <c r="BL438" s="23" t="s">
        <v>230</v>
      </c>
      <c r="BM438" s="23" t="s">
        <v>1139</v>
      </c>
    </row>
    <row r="439" spans="2:65" s="1" customFormat="1" ht="38.25" customHeight="1">
      <c r="B439" s="173"/>
      <c r="C439" s="174" t="s">
        <v>1140</v>
      </c>
      <c r="D439" s="174" t="s">
        <v>156</v>
      </c>
      <c r="E439" s="175" t="s">
        <v>1141</v>
      </c>
      <c r="F439" s="176" t="s">
        <v>1142</v>
      </c>
      <c r="G439" s="177" t="s">
        <v>671</v>
      </c>
      <c r="H439" s="212"/>
      <c r="I439" s="179"/>
      <c r="J439" s="180">
        <f>ROUND(I439*H439,2)</f>
        <v>0</v>
      </c>
      <c r="K439" s="176" t="s">
        <v>160</v>
      </c>
      <c r="L439" s="40"/>
      <c r="M439" s="181" t="s">
        <v>5</v>
      </c>
      <c r="N439" s="182" t="s">
        <v>49</v>
      </c>
      <c r="O439" s="41"/>
      <c r="P439" s="183">
        <f>O439*H439</f>
        <v>0</v>
      </c>
      <c r="Q439" s="183">
        <v>0</v>
      </c>
      <c r="R439" s="183">
        <f>Q439*H439</f>
        <v>0</v>
      </c>
      <c r="S439" s="183">
        <v>0</v>
      </c>
      <c r="T439" s="184">
        <f>S439*H439</f>
        <v>0</v>
      </c>
      <c r="AR439" s="23" t="s">
        <v>230</v>
      </c>
      <c r="AT439" s="23" t="s">
        <v>156</v>
      </c>
      <c r="AU439" s="23" t="s">
        <v>87</v>
      </c>
      <c r="AY439" s="23" t="s">
        <v>154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23" t="s">
        <v>23</v>
      </c>
      <c r="BK439" s="185">
        <f>ROUND(I439*H439,2)</f>
        <v>0</v>
      </c>
      <c r="BL439" s="23" t="s">
        <v>230</v>
      </c>
      <c r="BM439" s="23" t="s">
        <v>1143</v>
      </c>
    </row>
    <row r="440" spans="2:65" s="10" customFormat="1" ht="29.85" customHeight="1">
      <c r="B440" s="159"/>
      <c r="D440" s="170" t="s">
        <v>77</v>
      </c>
      <c r="E440" s="171" t="s">
        <v>1144</v>
      </c>
      <c r="F440" s="171" t="s">
        <v>1145</v>
      </c>
      <c r="I440" s="162"/>
      <c r="J440" s="172">
        <f>BK440</f>
        <v>0</v>
      </c>
      <c r="L440" s="159"/>
      <c r="M440" s="164"/>
      <c r="N440" s="165"/>
      <c r="O440" s="165"/>
      <c r="P440" s="166">
        <f>SUM(P441:P445)</f>
        <v>0</v>
      </c>
      <c r="Q440" s="165"/>
      <c r="R440" s="166">
        <f>SUM(R441:R445)</f>
        <v>0.36178719999999998</v>
      </c>
      <c r="S440" s="165"/>
      <c r="T440" s="167">
        <f>SUM(T441:T445)</f>
        <v>0</v>
      </c>
      <c r="AR440" s="160" t="s">
        <v>87</v>
      </c>
      <c r="AT440" s="168" t="s">
        <v>77</v>
      </c>
      <c r="AU440" s="168" t="s">
        <v>23</v>
      </c>
      <c r="AY440" s="160" t="s">
        <v>154</v>
      </c>
      <c r="BK440" s="169">
        <f>SUM(BK441:BK445)</f>
        <v>0</v>
      </c>
    </row>
    <row r="441" spans="2:65" s="1" customFormat="1" ht="25.5" customHeight="1">
      <c r="B441" s="173"/>
      <c r="C441" s="174" t="s">
        <v>1146</v>
      </c>
      <c r="D441" s="174" t="s">
        <v>156</v>
      </c>
      <c r="E441" s="175" t="s">
        <v>1147</v>
      </c>
      <c r="F441" s="176" t="s">
        <v>1148</v>
      </c>
      <c r="G441" s="177" t="s">
        <v>159</v>
      </c>
      <c r="H441" s="178">
        <v>22.64</v>
      </c>
      <c r="I441" s="179"/>
      <c r="J441" s="180">
        <f>ROUND(I441*H441,2)</f>
        <v>0</v>
      </c>
      <c r="K441" s="176" t="s">
        <v>160</v>
      </c>
      <c r="L441" s="40"/>
      <c r="M441" s="181" t="s">
        <v>5</v>
      </c>
      <c r="N441" s="182" t="s">
        <v>49</v>
      </c>
      <c r="O441" s="41"/>
      <c r="P441" s="183">
        <f>O441*H441</f>
        <v>0</v>
      </c>
      <c r="Q441" s="183">
        <v>3.0000000000000001E-3</v>
      </c>
      <c r="R441" s="183">
        <f>Q441*H441</f>
        <v>6.7920000000000008E-2</v>
      </c>
      <c r="S441" s="183">
        <v>0</v>
      </c>
      <c r="T441" s="184">
        <f>S441*H441</f>
        <v>0</v>
      </c>
      <c r="AR441" s="23" t="s">
        <v>230</v>
      </c>
      <c r="AT441" s="23" t="s">
        <v>156</v>
      </c>
      <c r="AU441" s="23" t="s">
        <v>87</v>
      </c>
      <c r="AY441" s="23" t="s">
        <v>154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23" t="s">
        <v>23</v>
      </c>
      <c r="BK441" s="185">
        <f>ROUND(I441*H441,2)</f>
        <v>0</v>
      </c>
      <c r="BL441" s="23" t="s">
        <v>230</v>
      </c>
      <c r="BM441" s="23" t="s">
        <v>1149</v>
      </c>
    </row>
    <row r="442" spans="2:65" s="11" customFormat="1">
      <c r="B442" s="186"/>
      <c r="D442" s="187" t="s">
        <v>163</v>
      </c>
      <c r="E442" s="188" t="s">
        <v>5</v>
      </c>
      <c r="F442" s="189" t="s">
        <v>1150</v>
      </c>
      <c r="H442" s="190">
        <v>22.64</v>
      </c>
      <c r="I442" s="191"/>
      <c r="L442" s="186"/>
      <c r="M442" s="192"/>
      <c r="N442" s="193"/>
      <c r="O442" s="193"/>
      <c r="P442" s="193"/>
      <c r="Q442" s="193"/>
      <c r="R442" s="193"/>
      <c r="S442" s="193"/>
      <c r="T442" s="194"/>
      <c r="AT442" s="195" t="s">
        <v>163</v>
      </c>
      <c r="AU442" s="195" t="s">
        <v>87</v>
      </c>
      <c r="AV442" s="11" t="s">
        <v>87</v>
      </c>
      <c r="AW442" s="11" t="s">
        <v>42</v>
      </c>
      <c r="AX442" s="11" t="s">
        <v>23</v>
      </c>
      <c r="AY442" s="195" t="s">
        <v>154</v>
      </c>
    </row>
    <row r="443" spans="2:65" s="1" customFormat="1" ht="16.5" customHeight="1">
      <c r="B443" s="173"/>
      <c r="C443" s="199" t="s">
        <v>1151</v>
      </c>
      <c r="D443" s="199" t="s">
        <v>249</v>
      </c>
      <c r="E443" s="200" t="s">
        <v>1152</v>
      </c>
      <c r="F443" s="201" t="s">
        <v>1153</v>
      </c>
      <c r="G443" s="202" t="s">
        <v>159</v>
      </c>
      <c r="H443" s="203">
        <v>24.904</v>
      </c>
      <c r="I443" s="204"/>
      <c r="J443" s="205">
        <f>ROUND(I443*H443,2)</f>
        <v>0</v>
      </c>
      <c r="K443" s="201" t="s">
        <v>160</v>
      </c>
      <c r="L443" s="206"/>
      <c r="M443" s="207" t="s">
        <v>5</v>
      </c>
      <c r="N443" s="208" t="s">
        <v>49</v>
      </c>
      <c r="O443" s="41"/>
      <c r="P443" s="183">
        <f>O443*H443</f>
        <v>0</v>
      </c>
      <c r="Q443" s="183">
        <v>1.18E-2</v>
      </c>
      <c r="R443" s="183">
        <f>Q443*H443</f>
        <v>0.2938672</v>
      </c>
      <c r="S443" s="183">
        <v>0</v>
      </c>
      <c r="T443" s="184">
        <f>S443*H443</f>
        <v>0</v>
      </c>
      <c r="AR443" s="23" t="s">
        <v>310</v>
      </c>
      <c r="AT443" s="23" t="s">
        <v>249</v>
      </c>
      <c r="AU443" s="23" t="s">
        <v>87</v>
      </c>
      <c r="AY443" s="23" t="s">
        <v>154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23" t="s">
        <v>23</v>
      </c>
      <c r="BK443" s="185">
        <f>ROUND(I443*H443,2)</f>
        <v>0</v>
      </c>
      <c r="BL443" s="23" t="s">
        <v>230</v>
      </c>
      <c r="BM443" s="23" t="s">
        <v>1154</v>
      </c>
    </row>
    <row r="444" spans="2:65" s="11" customFormat="1">
      <c r="B444" s="186"/>
      <c r="D444" s="187" t="s">
        <v>163</v>
      </c>
      <c r="F444" s="189" t="s">
        <v>1155</v>
      </c>
      <c r="H444" s="190">
        <v>24.904</v>
      </c>
      <c r="I444" s="191"/>
      <c r="L444" s="186"/>
      <c r="M444" s="192"/>
      <c r="N444" s="193"/>
      <c r="O444" s="193"/>
      <c r="P444" s="193"/>
      <c r="Q444" s="193"/>
      <c r="R444" s="193"/>
      <c r="S444" s="193"/>
      <c r="T444" s="194"/>
      <c r="AT444" s="195" t="s">
        <v>163</v>
      </c>
      <c r="AU444" s="195" t="s">
        <v>87</v>
      </c>
      <c r="AV444" s="11" t="s">
        <v>87</v>
      </c>
      <c r="AW444" s="11" t="s">
        <v>6</v>
      </c>
      <c r="AX444" s="11" t="s">
        <v>23</v>
      </c>
      <c r="AY444" s="195" t="s">
        <v>154</v>
      </c>
    </row>
    <row r="445" spans="2:65" s="1" customFormat="1" ht="38.25" customHeight="1">
      <c r="B445" s="173"/>
      <c r="C445" s="174" t="s">
        <v>1156</v>
      </c>
      <c r="D445" s="174" t="s">
        <v>156</v>
      </c>
      <c r="E445" s="175" t="s">
        <v>1157</v>
      </c>
      <c r="F445" s="176" t="s">
        <v>1158</v>
      </c>
      <c r="G445" s="177" t="s">
        <v>671</v>
      </c>
      <c r="H445" s="212"/>
      <c r="I445" s="179"/>
      <c r="J445" s="180">
        <f>ROUND(I445*H445,2)</f>
        <v>0</v>
      </c>
      <c r="K445" s="176" t="s">
        <v>160</v>
      </c>
      <c r="L445" s="40"/>
      <c r="M445" s="181" t="s">
        <v>5</v>
      </c>
      <c r="N445" s="182" t="s">
        <v>49</v>
      </c>
      <c r="O445" s="41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AR445" s="23" t="s">
        <v>230</v>
      </c>
      <c r="AT445" s="23" t="s">
        <v>156</v>
      </c>
      <c r="AU445" s="23" t="s">
        <v>87</v>
      </c>
      <c r="AY445" s="23" t="s">
        <v>154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23" t="s">
        <v>23</v>
      </c>
      <c r="BK445" s="185">
        <f>ROUND(I445*H445,2)</f>
        <v>0</v>
      </c>
      <c r="BL445" s="23" t="s">
        <v>230</v>
      </c>
      <c r="BM445" s="23" t="s">
        <v>1159</v>
      </c>
    </row>
    <row r="446" spans="2:65" s="10" customFormat="1" ht="29.85" customHeight="1">
      <c r="B446" s="159"/>
      <c r="D446" s="170" t="s">
        <v>77</v>
      </c>
      <c r="E446" s="171" t="s">
        <v>1160</v>
      </c>
      <c r="F446" s="171" t="s">
        <v>1161</v>
      </c>
      <c r="I446" s="162"/>
      <c r="J446" s="172">
        <f>BK446</f>
        <v>0</v>
      </c>
      <c r="L446" s="159"/>
      <c r="M446" s="164"/>
      <c r="N446" s="165"/>
      <c r="O446" s="165"/>
      <c r="P446" s="166">
        <f>SUM(P447:P448)</f>
        <v>0</v>
      </c>
      <c r="Q446" s="165"/>
      <c r="R446" s="166">
        <f>SUM(R447:R448)</f>
        <v>5.5082999999999993E-2</v>
      </c>
      <c r="S446" s="165"/>
      <c r="T446" s="167">
        <f>SUM(T447:T448)</f>
        <v>0</v>
      </c>
      <c r="AR446" s="160" t="s">
        <v>87</v>
      </c>
      <c r="AT446" s="168" t="s">
        <v>77</v>
      </c>
      <c r="AU446" s="168" t="s">
        <v>23</v>
      </c>
      <c r="AY446" s="160" t="s">
        <v>154</v>
      </c>
      <c r="BK446" s="169">
        <f>SUM(BK447:BK448)</f>
        <v>0</v>
      </c>
    </row>
    <row r="447" spans="2:65" s="1" customFormat="1" ht="25.5" customHeight="1">
      <c r="B447" s="173"/>
      <c r="C447" s="174" t="s">
        <v>1162</v>
      </c>
      <c r="D447" s="174" t="s">
        <v>156</v>
      </c>
      <c r="E447" s="175" t="s">
        <v>1163</v>
      </c>
      <c r="F447" s="176" t="s">
        <v>1164</v>
      </c>
      <c r="G447" s="177" t="s">
        <v>159</v>
      </c>
      <c r="H447" s="178">
        <v>262.3</v>
      </c>
      <c r="I447" s="179"/>
      <c r="J447" s="180">
        <f>ROUND(I447*H447,2)</f>
        <v>0</v>
      </c>
      <c r="K447" s="176" t="s">
        <v>160</v>
      </c>
      <c r="L447" s="40"/>
      <c r="M447" s="181" t="s">
        <v>5</v>
      </c>
      <c r="N447" s="182" t="s">
        <v>49</v>
      </c>
      <c r="O447" s="41"/>
      <c r="P447" s="183">
        <f>O447*H447</f>
        <v>0</v>
      </c>
      <c r="Q447" s="183">
        <v>6.9999999999999994E-5</v>
      </c>
      <c r="R447" s="183">
        <f>Q447*H447</f>
        <v>1.8360999999999999E-2</v>
      </c>
      <c r="S447" s="183">
        <v>0</v>
      </c>
      <c r="T447" s="184">
        <f>S447*H447</f>
        <v>0</v>
      </c>
      <c r="AR447" s="23" t="s">
        <v>230</v>
      </c>
      <c r="AT447" s="23" t="s">
        <v>156</v>
      </c>
      <c r="AU447" s="23" t="s">
        <v>87</v>
      </c>
      <c r="AY447" s="23" t="s">
        <v>154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23</v>
      </c>
      <c r="BK447" s="185">
        <f>ROUND(I447*H447,2)</f>
        <v>0</v>
      </c>
      <c r="BL447" s="23" t="s">
        <v>230</v>
      </c>
      <c r="BM447" s="23" t="s">
        <v>1165</v>
      </c>
    </row>
    <row r="448" spans="2:65" s="1" customFormat="1" ht="25.5" customHeight="1">
      <c r="B448" s="173"/>
      <c r="C448" s="174" t="s">
        <v>1166</v>
      </c>
      <c r="D448" s="174" t="s">
        <v>156</v>
      </c>
      <c r="E448" s="175" t="s">
        <v>1167</v>
      </c>
      <c r="F448" s="176" t="s">
        <v>1168</v>
      </c>
      <c r="G448" s="177" t="s">
        <v>159</v>
      </c>
      <c r="H448" s="178">
        <v>262.3</v>
      </c>
      <c r="I448" s="179"/>
      <c r="J448" s="180">
        <f>ROUND(I448*H448,2)</f>
        <v>0</v>
      </c>
      <c r="K448" s="176" t="s">
        <v>160</v>
      </c>
      <c r="L448" s="40"/>
      <c r="M448" s="181" t="s">
        <v>5</v>
      </c>
      <c r="N448" s="182" t="s">
        <v>49</v>
      </c>
      <c r="O448" s="41"/>
      <c r="P448" s="183">
        <f>O448*H448</f>
        <v>0</v>
      </c>
      <c r="Q448" s="183">
        <v>1.3999999999999999E-4</v>
      </c>
      <c r="R448" s="183">
        <f>Q448*H448</f>
        <v>3.6721999999999998E-2</v>
      </c>
      <c r="S448" s="183">
        <v>0</v>
      </c>
      <c r="T448" s="184">
        <f>S448*H448</f>
        <v>0</v>
      </c>
      <c r="AR448" s="23" t="s">
        <v>230</v>
      </c>
      <c r="AT448" s="23" t="s">
        <v>156</v>
      </c>
      <c r="AU448" s="23" t="s">
        <v>87</v>
      </c>
      <c r="AY448" s="23" t="s">
        <v>154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23</v>
      </c>
      <c r="BK448" s="185">
        <f>ROUND(I448*H448,2)</f>
        <v>0</v>
      </c>
      <c r="BL448" s="23" t="s">
        <v>230</v>
      </c>
      <c r="BM448" s="23" t="s">
        <v>1169</v>
      </c>
    </row>
    <row r="449" spans="2:65" s="10" customFormat="1" ht="29.85" customHeight="1">
      <c r="B449" s="159"/>
      <c r="D449" s="170" t="s">
        <v>77</v>
      </c>
      <c r="E449" s="171" t="s">
        <v>1170</v>
      </c>
      <c r="F449" s="171" t="s">
        <v>1171</v>
      </c>
      <c r="I449" s="162"/>
      <c r="J449" s="172">
        <f>BK449</f>
        <v>0</v>
      </c>
      <c r="L449" s="159"/>
      <c r="M449" s="164"/>
      <c r="N449" s="165"/>
      <c r="O449" s="165"/>
      <c r="P449" s="166">
        <f>SUM(P450:P452)</f>
        <v>0</v>
      </c>
      <c r="Q449" s="165"/>
      <c r="R449" s="166">
        <f>SUM(R450:R452)</f>
        <v>6.7570000000000005E-2</v>
      </c>
      <c r="S449" s="165"/>
      <c r="T449" s="167">
        <f>SUM(T450:T452)</f>
        <v>0</v>
      </c>
      <c r="AR449" s="160" t="s">
        <v>87</v>
      </c>
      <c r="AT449" s="168" t="s">
        <v>77</v>
      </c>
      <c r="AU449" s="168" t="s">
        <v>23</v>
      </c>
      <c r="AY449" s="160" t="s">
        <v>154</v>
      </c>
      <c r="BK449" s="169">
        <f>SUM(BK450:BK452)</f>
        <v>0</v>
      </c>
    </row>
    <row r="450" spans="2:65" s="1" customFormat="1" ht="16.5" customHeight="1">
      <c r="B450" s="173"/>
      <c r="C450" s="174" t="s">
        <v>1172</v>
      </c>
      <c r="D450" s="174" t="s">
        <v>156</v>
      </c>
      <c r="E450" s="175" t="s">
        <v>1173</v>
      </c>
      <c r="F450" s="176" t="s">
        <v>1174</v>
      </c>
      <c r="G450" s="177" t="s">
        <v>159</v>
      </c>
      <c r="H450" s="178">
        <v>233</v>
      </c>
      <c r="I450" s="179"/>
      <c r="J450" s="180">
        <f>ROUND(I450*H450,2)</f>
        <v>0</v>
      </c>
      <c r="K450" s="176" t="s">
        <v>160</v>
      </c>
      <c r="L450" s="40"/>
      <c r="M450" s="181" t="s">
        <v>5</v>
      </c>
      <c r="N450" s="182" t="s">
        <v>49</v>
      </c>
      <c r="O450" s="41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AR450" s="23" t="s">
        <v>230</v>
      </c>
      <c r="AT450" s="23" t="s">
        <v>156</v>
      </c>
      <c r="AU450" s="23" t="s">
        <v>87</v>
      </c>
      <c r="AY450" s="23" t="s">
        <v>154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23" t="s">
        <v>23</v>
      </c>
      <c r="BK450" s="185">
        <f>ROUND(I450*H450,2)</f>
        <v>0</v>
      </c>
      <c r="BL450" s="23" t="s">
        <v>230</v>
      </c>
      <c r="BM450" s="23" t="s">
        <v>1175</v>
      </c>
    </row>
    <row r="451" spans="2:65" s="11" customFormat="1">
      <c r="B451" s="186"/>
      <c r="D451" s="187" t="s">
        <v>163</v>
      </c>
      <c r="E451" s="188" t="s">
        <v>5</v>
      </c>
      <c r="F451" s="189" t="s">
        <v>1176</v>
      </c>
      <c r="H451" s="190">
        <v>233</v>
      </c>
      <c r="I451" s="191"/>
      <c r="L451" s="186"/>
      <c r="M451" s="192"/>
      <c r="N451" s="193"/>
      <c r="O451" s="193"/>
      <c r="P451" s="193"/>
      <c r="Q451" s="193"/>
      <c r="R451" s="193"/>
      <c r="S451" s="193"/>
      <c r="T451" s="194"/>
      <c r="AT451" s="195" t="s">
        <v>163</v>
      </c>
      <c r="AU451" s="195" t="s">
        <v>87</v>
      </c>
      <c r="AV451" s="11" t="s">
        <v>87</v>
      </c>
      <c r="AW451" s="11" t="s">
        <v>42</v>
      </c>
      <c r="AX451" s="11" t="s">
        <v>23</v>
      </c>
      <c r="AY451" s="195" t="s">
        <v>154</v>
      </c>
    </row>
    <row r="452" spans="2:65" s="1" customFormat="1" ht="25.5" customHeight="1">
      <c r="B452" s="173"/>
      <c r="C452" s="174" t="s">
        <v>1177</v>
      </c>
      <c r="D452" s="174" t="s">
        <v>156</v>
      </c>
      <c r="E452" s="175" t="s">
        <v>1178</v>
      </c>
      <c r="F452" s="176" t="s">
        <v>1179</v>
      </c>
      <c r="G452" s="177" t="s">
        <v>159</v>
      </c>
      <c r="H452" s="178">
        <v>233</v>
      </c>
      <c r="I452" s="179"/>
      <c r="J452" s="180">
        <f>ROUND(I452*H452,2)</f>
        <v>0</v>
      </c>
      <c r="K452" s="176" t="s">
        <v>160</v>
      </c>
      <c r="L452" s="40"/>
      <c r="M452" s="181" t="s">
        <v>5</v>
      </c>
      <c r="N452" s="182" t="s">
        <v>49</v>
      </c>
      <c r="O452" s="41"/>
      <c r="P452" s="183">
        <f>O452*H452</f>
        <v>0</v>
      </c>
      <c r="Q452" s="183">
        <v>2.9E-4</v>
      </c>
      <c r="R452" s="183">
        <f>Q452*H452</f>
        <v>6.7570000000000005E-2</v>
      </c>
      <c r="S452" s="183">
        <v>0</v>
      </c>
      <c r="T452" s="184">
        <f>S452*H452</f>
        <v>0</v>
      </c>
      <c r="AR452" s="23" t="s">
        <v>230</v>
      </c>
      <c r="AT452" s="23" t="s">
        <v>156</v>
      </c>
      <c r="AU452" s="23" t="s">
        <v>87</v>
      </c>
      <c r="AY452" s="23" t="s">
        <v>154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23" t="s">
        <v>23</v>
      </c>
      <c r="BK452" s="185">
        <f>ROUND(I452*H452,2)</f>
        <v>0</v>
      </c>
      <c r="BL452" s="23" t="s">
        <v>230</v>
      </c>
      <c r="BM452" s="23" t="s">
        <v>1180</v>
      </c>
    </row>
    <row r="453" spans="2:65" s="10" customFormat="1" ht="29.85" customHeight="1">
      <c r="B453" s="159"/>
      <c r="D453" s="170" t="s">
        <v>77</v>
      </c>
      <c r="E453" s="171" t="s">
        <v>1181</v>
      </c>
      <c r="F453" s="171" t="s">
        <v>1182</v>
      </c>
      <c r="I453" s="162"/>
      <c r="J453" s="172">
        <f>BK453</f>
        <v>0</v>
      </c>
      <c r="L453" s="159"/>
      <c r="M453" s="164"/>
      <c r="N453" s="165"/>
      <c r="O453" s="165"/>
      <c r="P453" s="166">
        <f>SUM(P454:P461)</f>
        <v>0</v>
      </c>
      <c r="Q453" s="165"/>
      <c r="R453" s="166">
        <f>SUM(R454:R461)</f>
        <v>3.7650800000000002</v>
      </c>
      <c r="S453" s="165"/>
      <c r="T453" s="167">
        <f>SUM(T454:T461)</f>
        <v>0</v>
      </c>
      <c r="AR453" s="160" t="s">
        <v>87</v>
      </c>
      <c r="AT453" s="168" t="s">
        <v>77</v>
      </c>
      <c r="AU453" s="168" t="s">
        <v>23</v>
      </c>
      <c r="AY453" s="160" t="s">
        <v>154</v>
      </c>
      <c r="BK453" s="169">
        <f>SUM(BK454:BK461)</f>
        <v>0</v>
      </c>
    </row>
    <row r="454" spans="2:65" s="1" customFormat="1" ht="51" customHeight="1">
      <c r="B454" s="173"/>
      <c r="C454" s="174" t="s">
        <v>1183</v>
      </c>
      <c r="D454" s="174" t="s">
        <v>156</v>
      </c>
      <c r="E454" s="175" t="s">
        <v>1184</v>
      </c>
      <c r="F454" s="176" t="s">
        <v>1185</v>
      </c>
      <c r="G454" s="177" t="s">
        <v>159</v>
      </c>
      <c r="H454" s="178">
        <v>158</v>
      </c>
      <c r="I454" s="179"/>
      <c r="J454" s="180">
        <f>ROUND(I454*H454,2)</f>
        <v>0</v>
      </c>
      <c r="K454" s="176" t="s">
        <v>160</v>
      </c>
      <c r="L454" s="40"/>
      <c r="M454" s="181" t="s">
        <v>5</v>
      </c>
      <c r="N454" s="182" t="s">
        <v>49</v>
      </c>
      <c r="O454" s="41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AR454" s="23" t="s">
        <v>230</v>
      </c>
      <c r="AT454" s="23" t="s">
        <v>156</v>
      </c>
      <c r="AU454" s="23" t="s">
        <v>87</v>
      </c>
      <c r="AY454" s="23" t="s">
        <v>154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23" t="s">
        <v>23</v>
      </c>
      <c r="BK454" s="185">
        <f>ROUND(I454*H454,2)</f>
        <v>0</v>
      </c>
      <c r="BL454" s="23" t="s">
        <v>230</v>
      </c>
      <c r="BM454" s="23" t="s">
        <v>1186</v>
      </c>
    </row>
    <row r="455" spans="2:65" s="1" customFormat="1" ht="16.5" customHeight="1">
      <c r="B455" s="173"/>
      <c r="C455" s="199" t="s">
        <v>1187</v>
      </c>
      <c r="D455" s="199" t="s">
        <v>249</v>
      </c>
      <c r="E455" s="200" t="s">
        <v>1188</v>
      </c>
      <c r="F455" s="201" t="s">
        <v>1189</v>
      </c>
      <c r="G455" s="202" t="s">
        <v>271</v>
      </c>
      <c r="H455" s="203">
        <v>3.68</v>
      </c>
      <c r="I455" s="204"/>
      <c r="J455" s="205">
        <f>ROUND(I455*H455,2)</f>
        <v>0</v>
      </c>
      <c r="K455" s="201" t="s">
        <v>160</v>
      </c>
      <c r="L455" s="206"/>
      <c r="M455" s="207" t="s">
        <v>5</v>
      </c>
      <c r="N455" s="208" t="s">
        <v>49</v>
      </c>
      <c r="O455" s="41"/>
      <c r="P455" s="183">
        <f>O455*H455</f>
        <v>0</v>
      </c>
      <c r="Q455" s="183">
        <v>1</v>
      </c>
      <c r="R455" s="183">
        <f>Q455*H455</f>
        <v>3.68</v>
      </c>
      <c r="S455" s="183">
        <v>0</v>
      </c>
      <c r="T455" s="184">
        <f>S455*H455</f>
        <v>0</v>
      </c>
      <c r="AR455" s="23" t="s">
        <v>310</v>
      </c>
      <c r="AT455" s="23" t="s">
        <v>249</v>
      </c>
      <c r="AU455" s="23" t="s">
        <v>87</v>
      </c>
      <c r="AY455" s="23" t="s">
        <v>154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23" t="s">
        <v>23</v>
      </c>
      <c r="BK455" s="185">
        <f>ROUND(I455*H455,2)</f>
        <v>0</v>
      </c>
      <c r="BL455" s="23" t="s">
        <v>230</v>
      </c>
      <c r="BM455" s="23" t="s">
        <v>1190</v>
      </c>
    </row>
    <row r="456" spans="2:65" s="1" customFormat="1" ht="25.5" customHeight="1">
      <c r="B456" s="173"/>
      <c r="C456" s="174" t="s">
        <v>1191</v>
      </c>
      <c r="D456" s="174" t="s">
        <v>156</v>
      </c>
      <c r="E456" s="175" t="s">
        <v>1192</v>
      </c>
      <c r="F456" s="176" t="s">
        <v>1193</v>
      </c>
      <c r="G456" s="177" t="s">
        <v>159</v>
      </c>
      <c r="H456" s="178">
        <v>158</v>
      </c>
      <c r="I456" s="179"/>
      <c r="J456" s="180">
        <f>ROUND(I456*H456,2)</f>
        <v>0</v>
      </c>
      <c r="K456" s="176" t="s">
        <v>160</v>
      </c>
      <c r="L456" s="40"/>
      <c r="M456" s="181" t="s">
        <v>5</v>
      </c>
      <c r="N456" s="182" t="s">
        <v>49</v>
      </c>
      <c r="O456" s="41"/>
      <c r="P456" s="183">
        <f>O456*H456</f>
        <v>0</v>
      </c>
      <c r="Q456" s="183">
        <v>0</v>
      </c>
      <c r="R456" s="183">
        <f>Q456*H456</f>
        <v>0</v>
      </c>
      <c r="S456" s="183">
        <v>0</v>
      </c>
      <c r="T456" s="184">
        <f>S456*H456</f>
        <v>0</v>
      </c>
      <c r="AR456" s="23" t="s">
        <v>230</v>
      </c>
      <c r="AT456" s="23" t="s">
        <v>156</v>
      </c>
      <c r="AU456" s="23" t="s">
        <v>87</v>
      </c>
      <c r="AY456" s="23" t="s">
        <v>154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23" t="s">
        <v>23</v>
      </c>
      <c r="BK456" s="185">
        <f>ROUND(I456*H456,2)</f>
        <v>0</v>
      </c>
      <c r="BL456" s="23" t="s">
        <v>230</v>
      </c>
      <c r="BM456" s="23" t="s">
        <v>1194</v>
      </c>
    </row>
    <row r="457" spans="2:65" s="1" customFormat="1" ht="16.5" customHeight="1">
      <c r="B457" s="173"/>
      <c r="C457" s="199" t="s">
        <v>1195</v>
      </c>
      <c r="D457" s="199" t="s">
        <v>249</v>
      </c>
      <c r="E457" s="200" t="s">
        <v>1196</v>
      </c>
      <c r="F457" s="201" t="s">
        <v>1197</v>
      </c>
      <c r="G457" s="202" t="s">
        <v>878</v>
      </c>
      <c r="H457" s="203">
        <v>32.6</v>
      </c>
      <c r="I457" s="204"/>
      <c r="J457" s="205">
        <f>ROUND(I457*H457,2)</f>
        <v>0</v>
      </c>
      <c r="K457" s="201" t="s">
        <v>160</v>
      </c>
      <c r="L457" s="206"/>
      <c r="M457" s="207" t="s">
        <v>5</v>
      </c>
      <c r="N457" s="208" t="s">
        <v>49</v>
      </c>
      <c r="O457" s="41"/>
      <c r="P457" s="183">
        <f>O457*H457</f>
        <v>0</v>
      </c>
      <c r="Q457" s="183">
        <v>1E-3</v>
      </c>
      <c r="R457" s="183">
        <f>Q457*H457</f>
        <v>3.2600000000000004E-2</v>
      </c>
      <c r="S457" s="183">
        <v>0</v>
      </c>
      <c r="T457" s="184">
        <f>S457*H457</f>
        <v>0</v>
      </c>
      <c r="AR457" s="23" t="s">
        <v>310</v>
      </c>
      <c r="AT457" s="23" t="s">
        <v>249</v>
      </c>
      <c r="AU457" s="23" t="s">
        <v>87</v>
      </c>
      <c r="AY457" s="23" t="s">
        <v>154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23</v>
      </c>
      <c r="BK457" s="185">
        <f>ROUND(I457*H457,2)</f>
        <v>0</v>
      </c>
      <c r="BL457" s="23" t="s">
        <v>230</v>
      </c>
      <c r="BM457" s="23" t="s">
        <v>1198</v>
      </c>
    </row>
    <row r="458" spans="2:65" s="1" customFormat="1" ht="27">
      <c r="B458" s="40"/>
      <c r="D458" s="187" t="s">
        <v>306</v>
      </c>
      <c r="F458" s="213" t="s">
        <v>1199</v>
      </c>
      <c r="I458" s="210"/>
      <c r="L458" s="40"/>
      <c r="M458" s="211"/>
      <c r="N458" s="41"/>
      <c r="O458" s="41"/>
      <c r="P458" s="41"/>
      <c r="Q458" s="41"/>
      <c r="R458" s="41"/>
      <c r="S458" s="41"/>
      <c r="T458" s="69"/>
      <c r="AT458" s="23" t="s">
        <v>306</v>
      </c>
      <c r="AU458" s="23" t="s">
        <v>87</v>
      </c>
    </row>
    <row r="459" spans="2:65" s="1" customFormat="1" ht="25.5" customHeight="1">
      <c r="B459" s="173"/>
      <c r="C459" s="174" t="s">
        <v>1200</v>
      </c>
      <c r="D459" s="174" t="s">
        <v>156</v>
      </c>
      <c r="E459" s="175" t="s">
        <v>1201</v>
      </c>
      <c r="F459" s="176" t="s">
        <v>1202</v>
      </c>
      <c r="G459" s="177" t="s">
        <v>159</v>
      </c>
      <c r="H459" s="178">
        <v>158</v>
      </c>
      <c r="I459" s="179"/>
      <c r="J459" s="180">
        <f>ROUND(I459*H459,2)</f>
        <v>0</v>
      </c>
      <c r="K459" s="176" t="s">
        <v>160</v>
      </c>
      <c r="L459" s="40"/>
      <c r="M459" s="181" t="s">
        <v>5</v>
      </c>
      <c r="N459" s="182" t="s">
        <v>49</v>
      </c>
      <c r="O459" s="41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AR459" s="23" t="s">
        <v>230</v>
      </c>
      <c r="AT459" s="23" t="s">
        <v>156</v>
      </c>
      <c r="AU459" s="23" t="s">
        <v>87</v>
      </c>
      <c r="AY459" s="23" t="s">
        <v>154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23" t="s">
        <v>23</v>
      </c>
      <c r="BK459" s="185">
        <f>ROUND(I459*H459,2)</f>
        <v>0</v>
      </c>
      <c r="BL459" s="23" t="s">
        <v>230</v>
      </c>
      <c r="BM459" s="23" t="s">
        <v>1203</v>
      </c>
    </row>
    <row r="460" spans="2:65" s="1" customFormat="1" ht="16.5" customHeight="1">
      <c r="B460" s="173"/>
      <c r="C460" s="199" t="s">
        <v>1204</v>
      </c>
      <c r="D460" s="199" t="s">
        <v>249</v>
      </c>
      <c r="E460" s="200" t="s">
        <v>1205</v>
      </c>
      <c r="F460" s="201" t="s">
        <v>1206</v>
      </c>
      <c r="G460" s="202" t="s">
        <v>1207</v>
      </c>
      <c r="H460" s="203">
        <v>32.799999999999997</v>
      </c>
      <c r="I460" s="204"/>
      <c r="J460" s="205">
        <f>ROUND(I460*H460,2)</f>
        <v>0</v>
      </c>
      <c r="K460" s="201" t="s">
        <v>160</v>
      </c>
      <c r="L460" s="206"/>
      <c r="M460" s="207" t="s">
        <v>5</v>
      </c>
      <c r="N460" s="208" t="s">
        <v>49</v>
      </c>
      <c r="O460" s="41"/>
      <c r="P460" s="183">
        <f>O460*H460</f>
        <v>0</v>
      </c>
      <c r="Q460" s="183">
        <v>1.6000000000000001E-3</v>
      </c>
      <c r="R460" s="183">
        <f>Q460*H460</f>
        <v>5.2479999999999999E-2</v>
      </c>
      <c r="S460" s="183">
        <v>0</v>
      </c>
      <c r="T460" s="184">
        <f>S460*H460</f>
        <v>0</v>
      </c>
      <c r="AR460" s="23" t="s">
        <v>310</v>
      </c>
      <c r="AT460" s="23" t="s">
        <v>249</v>
      </c>
      <c r="AU460" s="23" t="s">
        <v>87</v>
      </c>
      <c r="AY460" s="23" t="s">
        <v>154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23</v>
      </c>
      <c r="BK460" s="185">
        <f>ROUND(I460*H460,2)</f>
        <v>0</v>
      </c>
      <c r="BL460" s="23" t="s">
        <v>230</v>
      </c>
      <c r="BM460" s="23" t="s">
        <v>1208</v>
      </c>
    </row>
    <row r="461" spans="2:65" s="1" customFormat="1" ht="27">
      <c r="B461" s="40"/>
      <c r="D461" s="196" t="s">
        <v>306</v>
      </c>
      <c r="F461" s="209" t="s">
        <v>1209</v>
      </c>
      <c r="I461" s="210"/>
      <c r="L461" s="40"/>
      <c r="M461" s="214"/>
      <c r="N461" s="215"/>
      <c r="O461" s="215"/>
      <c r="P461" s="215"/>
      <c r="Q461" s="215"/>
      <c r="R461" s="215"/>
      <c r="S461" s="215"/>
      <c r="T461" s="216"/>
      <c r="AT461" s="23" t="s">
        <v>306</v>
      </c>
      <c r="AU461" s="23" t="s">
        <v>87</v>
      </c>
    </row>
    <row r="462" spans="2:65" s="1" customFormat="1" ht="6.95" customHeight="1">
      <c r="B462" s="55"/>
      <c r="C462" s="56"/>
      <c r="D462" s="56"/>
      <c r="E462" s="56"/>
      <c r="F462" s="56"/>
      <c r="G462" s="56"/>
      <c r="H462" s="56"/>
      <c r="I462" s="126"/>
      <c r="J462" s="56"/>
      <c r="K462" s="56"/>
      <c r="L462" s="40"/>
    </row>
  </sheetData>
  <autoFilter ref="C106:K461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62" t="s">
        <v>95</v>
      </c>
      <c r="H1" s="362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1210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, - SO 02 - Zpevněné plochy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107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112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138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9" t="str">
        <f>E7</f>
        <v>Školní statek Humpolec- dostavba budov v areálu_Prostory pro praktické vyučování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100</v>
      </c>
      <c r="L70" s="40"/>
    </row>
    <row r="71" spans="2:63" s="1" customFormat="1" ht="17.25" customHeight="1">
      <c r="B71" s="40"/>
      <c r="E71" s="328" t="str">
        <f>E9</f>
        <v>, - SO 02 - Zpevněné plochy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Vysočina,Jihlava,Žižkova57/1882,PSČ 58733</v>
      </c>
      <c r="I75" s="149" t="s">
        <v>38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139</v>
      </c>
      <c r="D78" s="152" t="s">
        <v>63</v>
      </c>
      <c r="E78" s="152" t="s">
        <v>59</v>
      </c>
      <c r="F78" s="152" t="s">
        <v>140</v>
      </c>
      <c r="G78" s="152" t="s">
        <v>141</v>
      </c>
      <c r="H78" s="152" t="s">
        <v>142</v>
      </c>
      <c r="I78" s="153" t="s">
        <v>143</v>
      </c>
      <c r="J78" s="152" t="s">
        <v>104</v>
      </c>
      <c r="K78" s="154" t="s">
        <v>144</v>
      </c>
      <c r="L78" s="150"/>
      <c r="M78" s="72" t="s">
        <v>145</v>
      </c>
      <c r="N78" s="73" t="s">
        <v>48</v>
      </c>
      <c r="O78" s="73" t="s">
        <v>146</v>
      </c>
      <c r="P78" s="73" t="s">
        <v>147</v>
      </c>
      <c r="Q78" s="73" t="s">
        <v>148</v>
      </c>
      <c r="R78" s="73" t="s">
        <v>149</v>
      </c>
      <c r="S78" s="73" t="s">
        <v>150</v>
      </c>
      <c r="T78" s="74" t="s">
        <v>151</v>
      </c>
    </row>
    <row r="79" spans="2:63" s="1" customFormat="1" ht="29.25" customHeight="1">
      <c r="B79" s="40"/>
      <c r="C79" s="76" t="s">
        <v>105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106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152</v>
      </c>
      <c r="F80" s="161" t="s">
        <v>153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23</v>
      </c>
      <c r="AT80" s="168" t="s">
        <v>77</v>
      </c>
      <c r="AU80" s="168" t="s">
        <v>78</v>
      </c>
      <c r="AY80" s="160" t="s">
        <v>154</v>
      </c>
      <c r="BK80" s="169">
        <f>BK81+BK90</f>
        <v>0</v>
      </c>
    </row>
    <row r="81" spans="2:65" s="10" customFormat="1" ht="19.899999999999999" customHeight="1">
      <c r="B81" s="159"/>
      <c r="D81" s="170" t="s">
        <v>77</v>
      </c>
      <c r="E81" s="171" t="s">
        <v>23</v>
      </c>
      <c r="F81" s="171" t="s">
        <v>155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23</v>
      </c>
      <c r="AT81" s="168" t="s">
        <v>77</v>
      </c>
      <c r="AU81" s="168" t="s">
        <v>23</v>
      </c>
      <c r="AY81" s="160" t="s">
        <v>154</v>
      </c>
      <c r="BK81" s="169">
        <f>SUM(BK82:BK89)</f>
        <v>0</v>
      </c>
    </row>
    <row r="82" spans="2:65" s="1" customFormat="1" ht="38.25" customHeight="1">
      <c r="B82" s="173"/>
      <c r="C82" s="174" t="s">
        <v>23</v>
      </c>
      <c r="D82" s="174" t="s">
        <v>156</v>
      </c>
      <c r="E82" s="175" t="s">
        <v>1211</v>
      </c>
      <c r="F82" s="176" t="s">
        <v>1212</v>
      </c>
      <c r="G82" s="177" t="s">
        <v>167</v>
      </c>
      <c r="H82" s="178">
        <v>3</v>
      </c>
      <c r="I82" s="179"/>
      <c r="J82" s="180">
        <f>ROUND(I82*H82,2)</f>
        <v>0</v>
      </c>
      <c r="K82" s="176" t="s">
        <v>160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161</v>
      </c>
      <c r="AT82" s="23" t="s">
        <v>156</v>
      </c>
      <c r="AU82" s="23" t="s">
        <v>87</v>
      </c>
      <c r="AY82" s="23" t="s">
        <v>154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161</v>
      </c>
      <c r="BM82" s="23" t="s">
        <v>1213</v>
      </c>
    </row>
    <row r="83" spans="2:65" s="11" customFormat="1">
      <c r="B83" s="186"/>
      <c r="D83" s="187" t="s">
        <v>163</v>
      </c>
      <c r="E83" s="188" t="s">
        <v>5</v>
      </c>
      <c r="F83" s="189" t="s">
        <v>1214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163</v>
      </c>
      <c r="AU83" s="195" t="s">
        <v>87</v>
      </c>
      <c r="AV83" s="11" t="s">
        <v>87</v>
      </c>
      <c r="AW83" s="11" t="s">
        <v>42</v>
      </c>
      <c r="AX83" s="11" t="s">
        <v>23</v>
      </c>
      <c r="AY83" s="195" t="s">
        <v>154</v>
      </c>
    </row>
    <row r="84" spans="2:65" s="1" customFormat="1" ht="38.25" customHeight="1">
      <c r="B84" s="173"/>
      <c r="C84" s="174" t="s">
        <v>87</v>
      </c>
      <c r="D84" s="174" t="s">
        <v>156</v>
      </c>
      <c r="E84" s="175" t="s">
        <v>1215</v>
      </c>
      <c r="F84" s="176" t="s">
        <v>1216</v>
      </c>
      <c r="G84" s="177" t="s">
        <v>167</v>
      </c>
      <c r="H84" s="178">
        <v>8.8000000000000007</v>
      </c>
      <c r="I84" s="179"/>
      <c r="J84" s="180">
        <f>ROUND(I84*H84,2)</f>
        <v>0</v>
      </c>
      <c r="K84" s="176" t="s">
        <v>160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161</v>
      </c>
      <c r="AT84" s="23" t="s">
        <v>156</v>
      </c>
      <c r="AU84" s="23" t="s">
        <v>87</v>
      </c>
      <c r="AY84" s="23" t="s">
        <v>154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161</v>
      </c>
      <c r="BM84" s="23" t="s">
        <v>1217</v>
      </c>
    </row>
    <row r="85" spans="2:65" s="11" customFormat="1">
      <c r="B85" s="186"/>
      <c r="D85" s="187" t="s">
        <v>163</v>
      </c>
      <c r="E85" s="188" t="s">
        <v>5</v>
      </c>
      <c r="F85" s="189" t="s">
        <v>1218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163</v>
      </c>
      <c r="AU85" s="195" t="s">
        <v>87</v>
      </c>
      <c r="AV85" s="11" t="s">
        <v>87</v>
      </c>
      <c r="AW85" s="11" t="s">
        <v>42</v>
      </c>
      <c r="AX85" s="11" t="s">
        <v>23</v>
      </c>
      <c r="AY85" s="195" t="s">
        <v>154</v>
      </c>
    </row>
    <row r="86" spans="2:65" s="1" customFormat="1" ht="38.25" customHeight="1">
      <c r="B86" s="173"/>
      <c r="C86" s="174" t="s">
        <v>170</v>
      </c>
      <c r="D86" s="174" t="s">
        <v>156</v>
      </c>
      <c r="E86" s="175" t="s">
        <v>1219</v>
      </c>
      <c r="F86" s="176" t="s">
        <v>1220</v>
      </c>
      <c r="G86" s="177" t="s">
        <v>167</v>
      </c>
      <c r="H86" s="178">
        <v>8.8000000000000007</v>
      </c>
      <c r="I86" s="179"/>
      <c r="J86" s="180">
        <f>ROUND(I86*H86,2)</f>
        <v>0</v>
      </c>
      <c r="K86" s="176" t="s">
        <v>160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161</v>
      </c>
      <c r="AT86" s="23" t="s">
        <v>156</v>
      </c>
      <c r="AU86" s="23" t="s">
        <v>87</v>
      </c>
      <c r="AY86" s="23" t="s">
        <v>154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161</v>
      </c>
      <c r="BM86" s="23" t="s">
        <v>1221</v>
      </c>
    </row>
    <row r="87" spans="2:65" s="1" customFormat="1" ht="38.25" customHeight="1">
      <c r="B87" s="173"/>
      <c r="C87" s="174" t="s">
        <v>161</v>
      </c>
      <c r="D87" s="174" t="s">
        <v>156</v>
      </c>
      <c r="E87" s="175" t="s">
        <v>179</v>
      </c>
      <c r="F87" s="176" t="s">
        <v>180</v>
      </c>
      <c r="G87" s="177" t="s">
        <v>167</v>
      </c>
      <c r="H87" s="178">
        <v>8.8000000000000007</v>
      </c>
      <c r="I87" s="179"/>
      <c r="J87" s="180">
        <f>ROUND(I87*H87,2)</f>
        <v>0</v>
      </c>
      <c r="K87" s="176" t="s">
        <v>160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161</v>
      </c>
      <c r="AT87" s="23" t="s">
        <v>156</v>
      </c>
      <c r="AU87" s="23" t="s">
        <v>87</v>
      </c>
      <c r="AY87" s="23" t="s">
        <v>154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161</v>
      </c>
      <c r="BM87" s="23" t="s">
        <v>1222</v>
      </c>
    </row>
    <row r="88" spans="2:65" s="1" customFormat="1" ht="51" customHeight="1">
      <c r="B88" s="173"/>
      <c r="C88" s="174" t="s">
        <v>178</v>
      </c>
      <c r="D88" s="174" t="s">
        <v>156</v>
      </c>
      <c r="E88" s="175" t="s">
        <v>1223</v>
      </c>
      <c r="F88" s="176" t="s">
        <v>1224</v>
      </c>
      <c r="G88" s="177" t="s">
        <v>167</v>
      </c>
      <c r="H88" s="178">
        <v>8.8000000000000007</v>
      </c>
      <c r="I88" s="179"/>
      <c r="J88" s="180">
        <f>ROUND(I88*H88,2)</f>
        <v>0</v>
      </c>
      <c r="K88" s="176" t="s">
        <v>160</v>
      </c>
      <c r="L88" s="40"/>
      <c r="M88" s="181" t="s">
        <v>5</v>
      </c>
      <c r="N88" s="182" t="s">
        <v>49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161</v>
      </c>
      <c r="AT88" s="23" t="s">
        <v>156</v>
      </c>
      <c r="AU88" s="23" t="s">
        <v>87</v>
      </c>
      <c r="AY88" s="23" t="s">
        <v>154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23</v>
      </c>
      <c r="BK88" s="185">
        <f>ROUND(I88*H88,2)</f>
        <v>0</v>
      </c>
      <c r="BL88" s="23" t="s">
        <v>161</v>
      </c>
      <c r="BM88" s="23" t="s">
        <v>1225</v>
      </c>
    </row>
    <row r="89" spans="2:65" s="1" customFormat="1" ht="25.5" customHeight="1">
      <c r="B89" s="173"/>
      <c r="C89" s="174" t="s">
        <v>182</v>
      </c>
      <c r="D89" s="174" t="s">
        <v>156</v>
      </c>
      <c r="E89" s="175" t="s">
        <v>1226</v>
      </c>
      <c r="F89" s="176" t="s">
        <v>1227</v>
      </c>
      <c r="G89" s="177" t="s">
        <v>159</v>
      </c>
      <c r="H89" s="178">
        <v>20</v>
      </c>
      <c r="I89" s="179"/>
      <c r="J89" s="180">
        <f>ROUND(I89*H89,2)</f>
        <v>0</v>
      </c>
      <c r="K89" s="176" t="s">
        <v>160</v>
      </c>
      <c r="L89" s="40"/>
      <c r="M89" s="181" t="s">
        <v>5</v>
      </c>
      <c r="N89" s="182" t="s">
        <v>49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161</v>
      </c>
      <c r="AT89" s="23" t="s">
        <v>156</v>
      </c>
      <c r="AU89" s="23" t="s">
        <v>87</v>
      </c>
      <c r="AY89" s="23" t="s">
        <v>154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23</v>
      </c>
      <c r="BK89" s="185">
        <f>ROUND(I89*H89,2)</f>
        <v>0</v>
      </c>
      <c r="BL89" s="23" t="s">
        <v>161</v>
      </c>
      <c r="BM89" s="23" t="s">
        <v>1228</v>
      </c>
    </row>
    <row r="90" spans="2:65" s="10" customFormat="1" ht="29.85" customHeight="1">
      <c r="B90" s="159"/>
      <c r="D90" s="170" t="s">
        <v>77</v>
      </c>
      <c r="E90" s="171" t="s">
        <v>178</v>
      </c>
      <c r="F90" s="171" t="s">
        <v>297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23</v>
      </c>
      <c r="AT90" s="168" t="s">
        <v>77</v>
      </c>
      <c r="AU90" s="168" t="s">
        <v>23</v>
      </c>
      <c r="AY90" s="160" t="s">
        <v>154</v>
      </c>
      <c r="BK90" s="169">
        <f>SUM(BK91:BK94)</f>
        <v>0</v>
      </c>
    </row>
    <row r="91" spans="2:65" s="1" customFormat="1" ht="25.5" customHeight="1">
      <c r="B91" s="173"/>
      <c r="C91" s="174" t="s">
        <v>186</v>
      </c>
      <c r="D91" s="174" t="s">
        <v>156</v>
      </c>
      <c r="E91" s="175" t="s">
        <v>1229</v>
      </c>
      <c r="F91" s="176" t="s">
        <v>1230</v>
      </c>
      <c r="G91" s="177" t="s">
        <v>159</v>
      </c>
      <c r="H91" s="178">
        <v>20</v>
      </c>
      <c r="I91" s="179"/>
      <c r="J91" s="180">
        <f>ROUND(I91*H91,2)</f>
        <v>0</v>
      </c>
      <c r="K91" s="176" t="s">
        <v>160</v>
      </c>
      <c r="L91" s="40"/>
      <c r="M91" s="181" t="s">
        <v>5</v>
      </c>
      <c r="N91" s="182" t="s">
        <v>49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161</v>
      </c>
      <c r="AT91" s="23" t="s">
        <v>156</v>
      </c>
      <c r="AU91" s="23" t="s">
        <v>87</v>
      </c>
      <c r="AY91" s="23" t="s">
        <v>154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23</v>
      </c>
      <c r="BK91" s="185">
        <f>ROUND(I91*H91,2)</f>
        <v>0</v>
      </c>
      <c r="BL91" s="23" t="s">
        <v>161</v>
      </c>
      <c r="BM91" s="23" t="s">
        <v>1231</v>
      </c>
    </row>
    <row r="92" spans="2:65" s="1" customFormat="1" ht="25.5" customHeight="1">
      <c r="B92" s="173"/>
      <c r="C92" s="174" t="s">
        <v>192</v>
      </c>
      <c r="D92" s="174" t="s">
        <v>156</v>
      </c>
      <c r="E92" s="175" t="s">
        <v>1232</v>
      </c>
      <c r="F92" s="176" t="s">
        <v>1233</v>
      </c>
      <c r="G92" s="177" t="s">
        <v>159</v>
      </c>
      <c r="H92" s="178">
        <v>20</v>
      </c>
      <c r="I92" s="179"/>
      <c r="J92" s="180">
        <f>ROUND(I92*H92,2)</f>
        <v>0</v>
      </c>
      <c r="K92" s="176" t="s">
        <v>160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161</v>
      </c>
      <c r="AT92" s="23" t="s">
        <v>156</v>
      </c>
      <c r="AU92" s="23" t="s">
        <v>87</v>
      </c>
      <c r="AY92" s="23" t="s">
        <v>154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161</v>
      </c>
      <c r="BM92" s="23" t="s">
        <v>1234</v>
      </c>
    </row>
    <row r="93" spans="2:65" s="1" customFormat="1" ht="38.25" customHeight="1">
      <c r="B93" s="173"/>
      <c r="C93" s="174" t="s">
        <v>197</v>
      </c>
      <c r="D93" s="174" t="s">
        <v>156</v>
      </c>
      <c r="E93" s="175" t="s">
        <v>1235</v>
      </c>
      <c r="F93" s="176" t="s">
        <v>1236</v>
      </c>
      <c r="G93" s="177" t="s">
        <v>159</v>
      </c>
      <c r="H93" s="178">
        <v>20</v>
      </c>
      <c r="I93" s="179"/>
      <c r="J93" s="180">
        <f>ROUND(I93*H93,2)</f>
        <v>0</v>
      </c>
      <c r="K93" s="176" t="s">
        <v>160</v>
      </c>
      <c r="L93" s="40"/>
      <c r="M93" s="181" t="s">
        <v>5</v>
      </c>
      <c r="N93" s="182" t="s">
        <v>49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161</v>
      </c>
      <c r="AT93" s="23" t="s">
        <v>156</v>
      </c>
      <c r="AU93" s="23" t="s">
        <v>87</v>
      </c>
      <c r="AY93" s="23" t="s">
        <v>154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23</v>
      </c>
      <c r="BK93" s="185">
        <f>ROUND(I93*H93,2)</f>
        <v>0</v>
      </c>
      <c r="BL93" s="23" t="s">
        <v>161</v>
      </c>
      <c r="BM93" s="23" t="s">
        <v>1237</v>
      </c>
    </row>
    <row r="94" spans="2:65" s="1" customFormat="1" ht="38.25" customHeight="1">
      <c r="B94" s="173"/>
      <c r="C94" s="174" t="s">
        <v>28</v>
      </c>
      <c r="D94" s="174" t="s">
        <v>156</v>
      </c>
      <c r="E94" s="175" t="s">
        <v>1238</v>
      </c>
      <c r="F94" s="176" t="s">
        <v>1239</v>
      </c>
      <c r="G94" s="177" t="s">
        <v>159</v>
      </c>
      <c r="H94" s="178">
        <v>20</v>
      </c>
      <c r="I94" s="179"/>
      <c r="J94" s="180">
        <f>ROUND(I94*H94,2)</f>
        <v>0</v>
      </c>
      <c r="K94" s="176" t="s">
        <v>160</v>
      </c>
      <c r="L94" s="40"/>
      <c r="M94" s="181" t="s">
        <v>5</v>
      </c>
      <c r="N94" s="217" t="s">
        <v>49</v>
      </c>
      <c r="O94" s="215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161</v>
      </c>
      <c r="AT94" s="23" t="s">
        <v>156</v>
      </c>
      <c r="AU94" s="23" t="s">
        <v>87</v>
      </c>
      <c r="AY94" s="23" t="s">
        <v>154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23</v>
      </c>
      <c r="BK94" s="185">
        <f>ROUND(I94*H94,2)</f>
        <v>0</v>
      </c>
      <c r="BL94" s="23" t="s">
        <v>161</v>
      </c>
      <c r="BM94" s="23" t="s">
        <v>1240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62" t="s">
        <v>95</v>
      </c>
      <c r="H1" s="362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areálu_Prostory pro praktické vyučování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1241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areálu_Prostory pro praktické vyučování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 xml:space="preserve">- - VON 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38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1242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1243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1244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138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9" t="str">
        <f>E7</f>
        <v>Školní statek Humpolec- dostavba budov v areálu_Prostory pro praktické vyučování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100</v>
      </c>
      <c r="L70" s="40"/>
    </row>
    <row r="71" spans="2:63" s="1" customFormat="1" ht="17.25" customHeight="1">
      <c r="B71" s="40"/>
      <c r="E71" s="328" t="str">
        <f>E9</f>
        <v xml:space="preserve">- - VON 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Vysočina,Jihlava,Žižkova57/1882,PSČ 58733</v>
      </c>
      <c r="I75" s="149" t="s">
        <v>38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139</v>
      </c>
      <c r="D78" s="152" t="s">
        <v>63</v>
      </c>
      <c r="E78" s="152" t="s">
        <v>59</v>
      </c>
      <c r="F78" s="152" t="s">
        <v>140</v>
      </c>
      <c r="G78" s="152" t="s">
        <v>141</v>
      </c>
      <c r="H78" s="152" t="s">
        <v>142</v>
      </c>
      <c r="I78" s="153" t="s">
        <v>143</v>
      </c>
      <c r="J78" s="152" t="s">
        <v>104</v>
      </c>
      <c r="K78" s="154" t="s">
        <v>144</v>
      </c>
      <c r="L78" s="150"/>
      <c r="M78" s="72" t="s">
        <v>145</v>
      </c>
      <c r="N78" s="73" t="s">
        <v>48</v>
      </c>
      <c r="O78" s="73" t="s">
        <v>146</v>
      </c>
      <c r="P78" s="73" t="s">
        <v>147</v>
      </c>
      <c r="Q78" s="73" t="s">
        <v>148</v>
      </c>
      <c r="R78" s="73" t="s">
        <v>149</v>
      </c>
      <c r="S78" s="73" t="s">
        <v>150</v>
      </c>
      <c r="T78" s="74" t="s">
        <v>151</v>
      </c>
    </row>
    <row r="79" spans="2:63" s="1" customFormat="1" ht="29.25" customHeight="1">
      <c r="B79" s="40"/>
      <c r="C79" s="76" t="s">
        <v>105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106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1245</v>
      </c>
      <c r="F80" s="161" t="s">
        <v>1246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161</v>
      </c>
      <c r="AT80" s="168" t="s">
        <v>77</v>
      </c>
      <c r="AU80" s="168" t="s">
        <v>78</v>
      </c>
      <c r="AY80" s="160" t="s">
        <v>154</v>
      </c>
      <c r="BK80" s="169">
        <f>BK81+BK150</f>
        <v>0</v>
      </c>
    </row>
    <row r="81" spans="2:65" s="10" customFormat="1" ht="19.899999999999999" customHeight="1">
      <c r="B81" s="159"/>
      <c r="D81" s="170" t="s">
        <v>77</v>
      </c>
      <c r="E81" s="171" t="s">
        <v>1245</v>
      </c>
      <c r="F81" s="171" t="s">
        <v>1246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161</v>
      </c>
      <c r="AT81" s="168" t="s">
        <v>77</v>
      </c>
      <c r="AU81" s="168" t="s">
        <v>23</v>
      </c>
      <c r="AY81" s="160" t="s">
        <v>154</v>
      </c>
      <c r="BK81" s="169">
        <f>SUM(BK82:BK149)</f>
        <v>0</v>
      </c>
    </row>
    <row r="82" spans="2:65" s="1" customFormat="1" ht="16.5" customHeight="1">
      <c r="B82" s="173"/>
      <c r="C82" s="174" t="s">
        <v>23</v>
      </c>
      <c r="D82" s="174" t="s">
        <v>156</v>
      </c>
      <c r="E82" s="175" t="s">
        <v>1247</v>
      </c>
      <c r="F82" s="176" t="s">
        <v>1248</v>
      </c>
      <c r="G82" s="177" t="s">
        <v>1249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161</v>
      </c>
      <c r="AT82" s="23" t="s">
        <v>156</v>
      </c>
      <c r="AU82" s="23" t="s">
        <v>87</v>
      </c>
      <c r="AY82" s="23" t="s">
        <v>154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161</v>
      </c>
      <c r="BM82" s="23" t="s">
        <v>87</v>
      </c>
    </row>
    <row r="83" spans="2:65" s="12" customFormat="1" ht="27">
      <c r="B83" s="220"/>
      <c r="D83" s="196" t="s">
        <v>163</v>
      </c>
      <c r="E83" s="221" t="s">
        <v>5</v>
      </c>
      <c r="F83" s="222" t="s">
        <v>1250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163</v>
      </c>
      <c r="AU83" s="223" t="s">
        <v>87</v>
      </c>
      <c r="AV83" s="12" t="s">
        <v>23</v>
      </c>
      <c r="AW83" s="12" t="s">
        <v>42</v>
      </c>
      <c r="AX83" s="12" t="s">
        <v>78</v>
      </c>
      <c r="AY83" s="223" t="s">
        <v>154</v>
      </c>
    </row>
    <row r="84" spans="2:65" s="12" customFormat="1">
      <c r="B84" s="220"/>
      <c r="D84" s="196" t="s">
        <v>163</v>
      </c>
      <c r="E84" s="221" t="s">
        <v>5</v>
      </c>
      <c r="F84" s="222" t="s">
        <v>1251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163</v>
      </c>
      <c r="AU84" s="223" t="s">
        <v>87</v>
      </c>
      <c r="AV84" s="12" t="s">
        <v>23</v>
      </c>
      <c r="AW84" s="12" t="s">
        <v>42</v>
      </c>
      <c r="AX84" s="12" t="s">
        <v>78</v>
      </c>
      <c r="AY84" s="223" t="s">
        <v>154</v>
      </c>
    </row>
    <row r="85" spans="2:65" s="11" customFormat="1">
      <c r="B85" s="186"/>
      <c r="D85" s="196" t="s">
        <v>163</v>
      </c>
      <c r="E85" s="195" t="s">
        <v>5</v>
      </c>
      <c r="F85" s="197" t="s">
        <v>23</v>
      </c>
      <c r="H85" s="19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163</v>
      </c>
      <c r="AU85" s="195" t="s">
        <v>87</v>
      </c>
      <c r="AV85" s="11" t="s">
        <v>87</v>
      </c>
      <c r="AW85" s="11" t="s">
        <v>42</v>
      </c>
      <c r="AX85" s="11" t="s">
        <v>78</v>
      </c>
      <c r="AY85" s="195" t="s">
        <v>154</v>
      </c>
    </row>
    <row r="86" spans="2:65" s="13" customFormat="1">
      <c r="B86" s="228"/>
      <c r="D86" s="187" t="s">
        <v>163</v>
      </c>
      <c r="E86" s="229" t="s">
        <v>5</v>
      </c>
      <c r="F86" s="230" t="s">
        <v>1252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163</v>
      </c>
      <c r="AU86" s="236" t="s">
        <v>87</v>
      </c>
      <c r="AV86" s="13" t="s">
        <v>161</v>
      </c>
      <c r="AW86" s="13" t="s">
        <v>42</v>
      </c>
      <c r="AX86" s="13" t="s">
        <v>23</v>
      </c>
      <c r="AY86" s="236" t="s">
        <v>154</v>
      </c>
    </row>
    <row r="87" spans="2:65" s="1" customFormat="1" ht="16.5" customHeight="1">
      <c r="B87" s="173"/>
      <c r="C87" s="174" t="s">
        <v>87</v>
      </c>
      <c r="D87" s="174" t="s">
        <v>156</v>
      </c>
      <c r="E87" s="175" t="s">
        <v>1253</v>
      </c>
      <c r="F87" s="176" t="s">
        <v>1254</v>
      </c>
      <c r="G87" s="177" t="s">
        <v>1249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161</v>
      </c>
      <c r="AT87" s="23" t="s">
        <v>156</v>
      </c>
      <c r="AU87" s="23" t="s">
        <v>87</v>
      </c>
      <c r="AY87" s="23" t="s">
        <v>154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161</v>
      </c>
      <c r="BM87" s="23" t="s">
        <v>161</v>
      </c>
    </row>
    <row r="88" spans="2:65" s="12" customFormat="1">
      <c r="B88" s="220"/>
      <c r="D88" s="196" t="s">
        <v>163</v>
      </c>
      <c r="E88" s="221" t="s">
        <v>5</v>
      </c>
      <c r="F88" s="222" t="s">
        <v>1255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163</v>
      </c>
      <c r="AU88" s="223" t="s">
        <v>87</v>
      </c>
      <c r="AV88" s="12" t="s">
        <v>23</v>
      </c>
      <c r="AW88" s="12" t="s">
        <v>42</v>
      </c>
      <c r="AX88" s="12" t="s">
        <v>78</v>
      </c>
      <c r="AY88" s="223" t="s">
        <v>154</v>
      </c>
    </row>
    <row r="89" spans="2:65" s="12" customFormat="1" ht="27">
      <c r="B89" s="220"/>
      <c r="D89" s="196" t="s">
        <v>163</v>
      </c>
      <c r="E89" s="221" t="s">
        <v>5</v>
      </c>
      <c r="F89" s="222" t="s">
        <v>1256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163</v>
      </c>
      <c r="AU89" s="223" t="s">
        <v>87</v>
      </c>
      <c r="AV89" s="12" t="s">
        <v>23</v>
      </c>
      <c r="AW89" s="12" t="s">
        <v>42</v>
      </c>
      <c r="AX89" s="12" t="s">
        <v>78</v>
      </c>
      <c r="AY89" s="223" t="s">
        <v>154</v>
      </c>
    </row>
    <row r="90" spans="2:65" s="11" customFormat="1">
      <c r="B90" s="186"/>
      <c r="D90" s="196" t="s">
        <v>163</v>
      </c>
      <c r="E90" s="195" t="s">
        <v>5</v>
      </c>
      <c r="F90" s="197" t="s">
        <v>23</v>
      </c>
      <c r="H90" s="19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163</v>
      </c>
      <c r="AU90" s="195" t="s">
        <v>87</v>
      </c>
      <c r="AV90" s="11" t="s">
        <v>87</v>
      </c>
      <c r="AW90" s="11" t="s">
        <v>42</v>
      </c>
      <c r="AX90" s="11" t="s">
        <v>78</v>
      </c>
      <c r="AY90" s="195" t="s">
        <v>154</v>
      </c>
    </row>
    <row r="91" spans="2:65" s="13" customFormat="1">
      <c r="B91" s="228"/>
      <c r="D91" s="187" t="s">
        <v>163</v>
      </c>
      <c r="E91" s="229" t="s">
        <v>5</v>
      </c>
      <c r="F91" s="230" t="s">
        <v>1252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163</v>
      </c>
      <c r="AU91" s="236" t="s">
        <v>87</v>
      </c>
      <c r="AV91" s="13" t="s">
        <v>161</v>
      </c>
      <c r="AW91" s="13" t="s">
        <v>42</v>
      </c>
      <c r="AX91" s="13" t="s">
        <v>23</v>
      </c>
      <c r="AY91" s="236" t="s">
        <v>154</v>
      </c>
    </row>
    <row r="92" spans="2:65" s="1" customFormat="1" ht="16.5" customHeight="1">
      <c r="B92" s="173"/>
      <c r="C92" s="174" t="s">
        <v>170</v>
      </c>
      <c r="D92" s="174" t="s">
        <v>156</v>
      </c>
      <c r="E92" s="175" t="s">
        <v>1257</v>
      </c>
      <c r="F92" s="176" t="s">
        <v>1258</v>
      </c>
      <c r="G92" s="177" t="s">
        <v>1249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161</v>
      </c>
      <c r="AT92" s="23" t="s">
        <v>156</v>
      </c>
      <c r="AU92" s="23" t="s">
        <v>87</v>
      </c>
      <c r="AY92" s="23" t="s">
        <v>154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161</v>
      </c>
      <c r="BM92" s="23" t="s">
        <v>182</v>
      </c>
    </row>
    <row r="93" spans="2:65" s="12" customFormat="1" ht="27">
      <c r="B93" s="220"/>
      <c r="D93" s="196" t="s">
        <v>163</v>
      </c>
      <c r="E93" s="221" t="s">
        <v>5</v>
      </c>
      <c r="F93" s="222" t="s">
        <v>1259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163</v>
      </c>
      <c r="AU93" s="223" t="s">
        <v>87</v>
      </c>
      <c r="AV93" s="12" t="s">
        <v>23</v>
      </c>
      <c r="AW93" s="12" t="s">
        <v>42</v>
      </c>
      <c r="AX93" s="12" t="s">
        <v>78</v>
      </c>
      <c r="AY93" s="223" t="s">
        <v>154</v>
      </c>
    </row>
    <row r="94" spans="2:65" s="12" customFormat="1">
      <c r="B94" s="220"/>
      <c r="D94" s="196" t="s">
        <v>163</v>
      </c>
      <c r="E94" s="221" t="s">
        <v>5</v>
      </c>
      <c r="F94" s="222" t="s">
        <v>1260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163</v>
      </c>
      <c r="AU94" s="223" t="s">
        <v>87</v>
      </c>
      <c r="AV94" s="12" t="s">
        <v>23</v>
      </c>
      <c r="AW94" s="12" t="s">
        <v>42</v>
      </c>
      <c r="AX94" s="12" t="s">
        <v>78</v>
      </c>
      <c r="AY94" s="223" t="s">
        <v>154</v>
      </c>
    </row>
    <row r="95" spans="2:65" s="11" customFormat="1">
      <c r="B95" s="186"/>
      <c r="D95" s="196" t="s">
        <v>163</v>
      </c>
      <c r="E95" s="195" t="s">
        <v>5</v>
      </c>
      <c r="F95" s="197" t="s">
        <v>23</v>
      </c>
      <c r="H95" s="19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163</v>
      </c>
      <c r="AU95" s="195" t="s">
        <v>87</v>
      </c>
      <c r="AV95" s="11" t="s">
        <v>87</v>
      </c>
      <c r="AW95" s="11" t="s">
        <v>42</v>
      </c>
      <c r="AX95" s="11" t="s">
        <v>78</v>
      </c>
      <c r="AY95" s="195" t="s">
        <v>154</v>
      </c>
    </row>
    <row r="96" spans="2:65" s="13" customFormat="1">
      <c r="B96" s="228"/>
      <c r="D96" s="187" t="s">
        <v>163</v>
      </c>
      <c r="E96" s="229" t="s">
        <v>5</v>
      </c>
      <c r="F96" s="230" t="s">
        <v>1252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163</v>
      </c>
      <c r="AU96" s="236" t="s">
        <v>87</v>
      </c>
      <c r="AV96" s="13" t="s">
        <v>161</v>
      </c>
      <c r="AW96" s="13" t="s">
        <v>42</v>
      </c>
      <c r="AX96" s="13" t="s">
        <v>23</v>
      </c>
      <c r="AY96" s="236" t="s">
        <v>154</v>
      </c>
    </row>
    <row r="97" spans="2:65" s="1" customFormat="1" ht="16.5" customHeight="1">
      <c r="B97" s="173"/>
      <c r="C97" s="174" t="s">
        <v>161</v>
      </c>
      <c r="D97" s="174" t="s">
        <v>156</v>
      </c>
      <c r="E97" s="175" t="s">
        <v>1261</v>
      </c>
      <c r="F97" s="176" t="s">
        <v>1262</v>
      </c>
      <c r="G97" s="177" t="s">
        <v>1249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161</v>
      </c>
      <c r="AT97" s="23" t="s">
        <v>156</v>
      </c>
      <c r="AU97" s="23" t="s">
        <v>87</v>
      </c>
      <c r="AY97" s="23" t="s">
        <v>154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161</v>
      </c>
      <c r="BM97" s="23" t="s">
        <v>192</v>
      </c>
    </row>
    <row r="98" spans="2:65" s="12" customFormat="1" ht="27">
      <c r="B98" s="220"/>
      <c r="D98" s="196" t="s">
        <v>163</v>
      </c>
      <c r="E98" s="221" t="s">
        <v>5</v>
      </c>
      <c r="F98" s="222" t="s">
        <v>1263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163</v>
      </c>
      <c r="AU98" s="223" t="s">
        <v>87</v>
      </c>
      <c r="AV98" s="12" t="s">
        <v>23</v>
      </c>
      <c r="AW98" s="12" t="s">
        <v>42</v>
      </c>
      <c r="AX98" s="12" t="s">
        <v>78</v>
      </c>
      <c r="AY98" s="223" t="s">
        <v>154</v>
      </c>
    </row>
    <row r="99" spans="2:65" s="12" customFormat="1">
      <c r="B99" s="220"/>
      <c r="D99" s="196" t="s">
        <v>163</v>
      </c>
      <c r="E99" s="221" t="s">
        <v>5</v>
      </c>
      <c r="F99" s="222" t="s">
        <v>1264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163</v>
      </c>
      <c r="AU99" s="223" t="s">
        <v>87</v>
      </c>
      <c r="AV99" s="12" t="s">
        <v>23</v>
      </c>
      <c r="AW99" s="12" t="s">
        <v>42</v>
      </c>
      <c r="AX99" s="12" t="s">
        <v>78</v>
      </c>
      <c r="AY99" s="223" t="s">
        <v>154</v>
      </c>
    </row>
    <row r="100" spans="2:65" s="11" customFormat="1">
      <c r="B100" s="186"/>
      <c r="D100" s="196" t="s">
        <v>163</v>
      </c>
      <c r="E100" s="195" t="s">
        <v>5</v>
      </c>
      <c r="F100" s="197" t="s">
        <v>23</v>
      </c>
      <c r="H100" s="19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163</v>
      </c>
      <c r="AU100" s="195" t="s">
        <v>87</v>
      </c>
      <c r="AV100" s="11" t="s">
        <v>87</v>
      </c>
      <c r="AW100" s="11" t="s">
        <v>42</v>
      </c>
      <c r="AX100" s="11" t="s">
        <v>78</v>
      </c>
      <c r="AY100" s="195" t="s">
        <v>154</v>
      </c>
    </row>
    <row r="101" spans="2:65" s="13" customFormat="1">
      <c r="B101" s="228"/>
      <c r="D101" s="187" t="s">
        <v>163</v>
      </c>
      <c r="E101" s="229" t="s">
        <v>5</v>
      </c>
      <c r="F101" s="230" t="s">
        <v>1252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163</v>
      </c>
      <c r="AU101" s="236" t="s">
        <v>87</v>
      </c>
      <c r="AV101" s="13" t="s">
        <v>161</v>
      </c>
      <c r="AW101" s="13" t="s">
        <v>42</v>
      </c>
      <c r="AX101" s="13" t="s">
        <v>23</v>
      </c>
      <c r="AY101" s="236" t="s">
        <v>154</v>
      </c>
    </row>
    <row r="102" spans="2:65" s="1" customFormat="1" ht="16.5" customHeight="1">
      <c r="B102" s="173"/>
      <c r="C102" s="174" t="s">
        <v>178</v>
      </c>
      <c r="D102" s="174" t="s">
        <v>156</v>
      </c>
      <c r="E102" s="175" t="s">
        <v>1265</v>
      </c>
      <c r="F102" s="176" t="s">
        <v>1266</v>
      </c>
      <c r="G102" s="177" t="s">
        <v>1249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161</v>
      </c>
      <c r="AT102" s="23" t="s">
        <v>156</v>
      </c>
      <c r="AU102" s="23" t="s">
        <v>87</v>
      </c>
      <c r="AY102" s="23" t="s">
        <v>154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161</v>
      </c>
      <c r="BM102" s="23" t="s">
        <v>28</v>
      </c>
    </row>
    <row r="103" spans="2:65" s="12" customFormat="1">
      <c r="B103" s="220"/>
      <c r="D103" s="196" t="s">
        <v>163</v>
      </c>
      <c r="E103" s="221" t="s">
        <v>5</v>
      </c>
      <c r="F103" s="222" t="s">
        <v>1267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163</v>
      </c>
      <c r="AU103" s="223" t="s">
        <v>87</v>
      </c>
      <c r="AV103" s="12" t="s">
        <v>23</v>
      </c>
      <c r="AW103" s="12" t="s">
        <v>42</v>
      </c>
      <c r="AX103" s="12" t="s">
        <v>78</v>
      </c>
      <c r="AY103" s="223" t="s">
        <v>154</v>
      </c>
    </row>
    <row r="104" spans="2:65" s="12" customFormat="1">
      <c r="B104" s="220"/>
      <c r="D104" s="196" t="s">
        <v>163</v>
      </c>
      <c r="E104" s="221" t="s">
        <v>5</v>
      </c>
      <c r="F104" s="222" t="s">
        <v>1264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163</v>
      </c>
      <c r="AU104" s="223" t="s">
        <v>87</v>
      </c>
      <c r="AV104" s="12" t="s">
        <v>23</v>
      </c>
      <c r="AW104" s="12" t="s">
        <v>42</v>
      </c>
      <c r="AX104" s="12" t="s">
        <v>78</v>
      </c>
      <c r="AY104" s="223" t="s">
        <v>154</v>
      </c>
    </row>
    <row r="105" spans="2:65" s="11" customFormat="1">
      <c r="B105" s="186"/>
      <c r="D105" s="196" t="s">
        <v>163</v>
      </c>
      <c r="E105" s="195" t="s">
        <v>5</v>
      </c>
      <c r="F105" s="197" t="s">
        <v>23</v>
      </c>
      <c r="H105" s="19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163</v>
      </c>
      <c r="AU105" s="195" t="s">
        <v>87</v>
      </c>
      <c r="AV105" s="11" t="s">
        <v>87</v>
      </c>
      <c r="AW105" s="11" t="s">
        <v>42</v>
      </c>
      <c r="AX105" s="11" t="s">
        <v>78</v>
      </c>
      <c r="AY105" s="195" t="s">
        <v>154</v>
      </c>
    </row>
    <row r="106" spans="2:65" s="13" customFormat="1">
      <c r="B106" s="228"/>
      <c r="D106" s="187" t="s">
        <v>163</v>
      </c>
      <c r="E106" s="229" t="s">
        <v>5</v>
      </c>
      <c r="F106" s="230" t="s">
        <v>1252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163</v>
      </c>
      <c r="AU106" s="236" t="s">
        <v>87</v>
      </c>
      <c r="AV106" s="13" t="s">
        <v>161</v>
      </c>
      <c r="AW106" s="13" t="s">
        <v>42</v>
      </c>
      <c r="AX106" s="13" t="s">
        <v>23</v>
      </c>
      <c r="AY106" s="236" t="s">
        <v>154</v>
      </c>
    </row>
    <row r="107" spans="2:65" s="1" customFormat="1" ht="16.5" customHeight="1">
      <c r="B107" s="173"/>
      <c r="C107" s="174" t="s">
        <v>182</v>
      </c>
      <c r="D107" s="174" t="s">
        <v>156</v>
      </c>
      <c r="E107" s="175" t="s">
        <v>1268</v>
      </c>
      <c r="F107" s="176" t="s">
        <v>1269</v>
      </c>
      <c r="G107" s="177" t="s">
        <v>1249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161</v>
      </c>
      <c r="AT107" s="23" t="s">
        <v>156</v>
      </c>
      <c r="AU107" s="23" t="s">
        <v>87</v>
      </c>
      <c r="AY107" s="23" t="s">
        <v>154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161</v>
      </c>
      <c r="BM107" s="23" t="s">
        <v>211</v>
      </c>
    </row>
    <row r="108" spans="2:65" s="12" customFormat="1" ht="27">
      <c r="B108" s="220"/>
      <c r="D108" s="196" t="s">
        <v>163</v>
      </c>
      <c r="E108" s="221" t="s">
        <v>5</v>
      </c>
      <c r="F108" s="222" t="s">
        <v>1270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163</v>
      </c>
      <c r="AU108" s="223" t="s">
        <v>87</v>
      </c>
      <c r="AV108" s="12" t="s">
        <v>23</v>
      </c>
      <c r="AW108" s="12" t="s">
        <v>42</v>
      </c>
      <c r="AX108" s="12" t="s">
        <v>78</v>
      </c>
      <c r="AY108" s="223" t="s">
        <v>154</v>
      </c>
    </row>
    <row r="109" spans="2:65" s="12" customFormat="1" ht="27">
      <c r="B109" s="220"/>
      <c r="D109" s="196" t="s">
        <v>163</v>
      </c>
      <c r="E109" s="221" t="s">
        <v>5</v>
      </c>
      <c r="F109" s="222" t="s">
        <v>1271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163</v>
      </c>
      <c r="AU109" s="223" t="s">
        <v>87</v>
      </c>
      <c r="AV109" s="12" t="s">
        <v>23</v>
      </c>
      <c r="AW109" s="12" t="s">
        <v>42</v>
      </c>
      <c r="AX109" s="12" t="s">
        <v>78</v>
      </c>
      <c r="AY109" s="223" t="s">
        <v>154</v>
      </c>
    </row>
    <row r="110" spans="2:65" s="12" customFormat="1">
      <c r="B110" s="220"/>
      <c r="D110" s="196" t="s">
        <v>163</v>
      </c>
      <c r="E110" s="221" t="s">
        <v>5</v>
      </c>
      <c r="F110" s="222" t="s">
        <v>1272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163</v>
      </c>
      <c r="AU110" s="223" t="s">
        <v>87</v>
      </c>
      <c r="AV110" s="12" t="s">
        <v>23</v>
      </c>
      <c r="AW110" s="12" t="s">
        <v>42</v>
      </c>
      <c r="AX110" s="12" t="s">
        <v>78</v>
      </c>
      <c r="AY110" s="223" t="s">
        <v>154</v>
      </c>
    </row>
    <row r="111" spans="2:65" s="11" customFormat="1">
      <c r="B111" s="186"/>
      <c r="D111" s="196" t="s">
        <v>163</v>
      </c>
      <c r="E111" s="195" t="s">
        <v>5</v>
      </c>
      <c r="F111" s="197" t="s">
        <v>5</v>
      </c>
      <c r="H111" s="19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163</v>
      </c>
      <c r="AU111" s="195" t="s">
        <v>87</v>
      </c>
      <c r="AV111" s="11" t="s">
        <v>87</v>
      </c>
      <c r="AW111" s="11" t="s">
        <v>6</v>
      </c>
      <c r="AX111" s="11" t="s">
        <v>78</v>
      </c>
      <c r="AY111" s="195" t="s">
        <v>154</v>
      </c>
    </row>
    <row r="112" spans="2:65" s="11" customFormat="1">
      <c r="B112" s="186"/>
      <c r="D112" s="196" t="s">
        <v>163</v>
      </c>
      <c r="E112" s="195" t="s">
        <v>5</v>
      </c>
      <c r="F112" s="197" t="s">
        <v>23</v>
      </c>
      <c r="H112" s="19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163</v>
      </c>
      <c r="AU112" s="195" t="s">
        <v>87</v>
      </c>
      <c r="AV112" s="11" t="s">
        <v>87</v>
      </c>
      <c r="AW112" s="11" t="s">
        <v>42</v>
      </c>
      <c r="AX112" s="11" t="s">
        <v>78</v>
      </c>
      <c r="AY112" s="195" t="s">
        <v>154</v>
      </c>
    </row>
    <row r="113" spans="2:65" s="13" customFormat="1">
      <c r="B113" s="228"/>
      <c r="D113" s="187" t="s">
        <v>163</v>
      </c>
      <c r="E113" s="229" t="s">
        <v>5</v>
      </c>
      <c r="F113" s="230" t="s">
        <v>1252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163</v>
      </c>
      <c r="AU113" s="236" t="s">
        <v>87</v>
      </c>
      <c r="AV113" s="13" t="s">
        <v>161</v>
      </c>
      <c r="AW113" s="13" t="s">
        <v>42</v>
      </c>
      <c r="AX113" s="13" t="s">
        <v>23</v>
      </c>
      <c r="AY113" s="236" t="s">
        <v>154</v>
      </c>
    </row>
    <row r="114" spans="2:65" s="1" customFormat="1" ht="16.5" customHeight="1">
      <c r="B114" s="173"/>
      <c r="C114" s="174" t="s">
        <v>186</v>
      </c>
      <c r="D114" s="174" t="s">
        <v>156</v>
      </c>
      <c r="E114" s="175" t="s">
        <v>1273</v>
      </c>
      <c r="F114" s="176" t="s">
        <v>1269</v>
      </c>
      <c r="G114" s="177" t="s">
        <v>1249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161</v>
      </c>
      <c r="AT114" s="23" t="s">
        <v>156</v>
      </c>
      <c r="AU114" s="23" t="s">
        <v>87</v>
      </c>
      <c r="AY114" s="23" t="s">
        <v>154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161</v>
      </c>
      <c r="BM114" s="23" t="s">
        <v>221</v>
      </c>
    </row>
    <row r="115" spans="2:65" s="12" customFormat="1" ht="27">
      <c r="B115" s="220"/>
      <c r="D115" s="196" t="s">
        <v>163</v>
      </c>
      <c r="E115" s="221" t="s">
        <v>5</v>
      </c>
      <c r="F115" s="222" t="s">
        <v>1274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163</v>
      </c>
      <c r="AU115" s="223" t="s">
        <v>87</v>
      </c>
      <c r="AV115" s="12" t="s">
        <v>23</v>
      </c>
      <c r="AW115" s="12" t="s">
        <v>42</v>
      </c>
      <c r="AX115" s="12" t="s">
        <v>78</v>
      </c>
      <c r="AY115" s="223" t="s">
        <v>154</v>
      </c>
    </row>
    <row r="116" spans="2:65" s="12" customFormat="1" ht="27">
      <c r="B116" s="220"/>
      <c r="D116" s="196" t="s">
        <v>163</v>
      </c>
      <c r="E116" s="221" t="s">
        <v>5</v>
      </c>
      <c r="F116" s="222" t="s">
        <v>1275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163</v>
      </c>
      <c r="AU116" s="223" t="s">
        <v>87</v>
      </c>
      <c r="AV116" s="12" t="s">
        <v>23</v>
      </c>
      <c r="AW116" s="12" t="s">
        <v>42</v>
      </c>
      <c r="AX116" s="12" t="s">
        <v>78</v>
      </c>
      <c r="AY116" s="223" t="s">
        <v>154</v>
      </c>
    </row>
    <row r="117" spans="2:65" s="11" customFormat="1">
      <c r="B117" s="186"/>
      <c r="D117" s="196" t="s">
        <v>163</v>
      </c>
      <c r="E117" s="195" t="s">
        <v>5</v>
      </c>
      <c r="F117" s="197" t="s">
        <v>5</v>
      </c>
      <c r="H117" s="19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163</v>
      </c>
      <c r="AU117" s="195" t="s">
        <v>87</v>
      </c>
      <c r="AV117" s="11" t="s">
        <v>87</v>
      </c>
      <c r="AW117" s="11" t="s">
        <v>6</v>
      </c>
      <c r="AX117" s="11" t="s">
        <v>78</v>
      </c>
      <c r="AY117" s="195" t="s">
        <v>154</v>
      </c>
    </row>
    <row r="118" spans="2:65" s="11" customFormat="1">
      <c r="B118" s="186"/>
      <c r="D118" s="196" t="s">
        <v>163</v>
      </c>
      <c r="E118" s="195" t="s">
        <v>5</v>
      </c>
      <c r="F118" s="197" t="s">
        <v>23</v>
      </c>
      <c r="H118" s="19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163</v>
      </c>
      <c r="AU118" s="195" t="s">
        <v>87</v>
      </c>
      <c r="AV118" s="11" t="s">
        <v>87</v>
      </c>
      <c r="AW118" s="11" t="s">
        <v>42</v>
      </c>
      <c r="AX118" s="11" t="s">
        <v>78</v>
      </c>
      <c r="AY118" s="195" t="s">
        <v>154</v>
      </c>
    </row>
    <row r="119" spans="2:65" s="13" customFormat="1">
      <c r="B119" s="228"/>
      <c r="D119" s="187" t="s">
        <v>163</v>
      </c>
      <c r="E119" s="229" t="s">
        <v>5</v>
      </c>
      <c r="F119" s="230" t="s">
        <v>1252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163</v>
      </c>
      <c r="AU119" s="236" t="s">
        <v>87</v>
      </c>
      <c r="AV119" s="13" t="s">
        <v>161</v>
      </c>
      <c r="AW119" s="13" t="s">
        <v>42</v>
      </c>
      <c r="AX119" s="13" t="s">
        <v>23</v>
      </c>
      <c r="AY119" s="236" t="s">
        <v>154</v>
      </c>
    </row>
    <row r="120" spans="2:65" s="1" customFormat="1" ht="16.5" customHeight="1">
      <c r="B120" s="173"/>
      <c r="C120" s="174" t="s">
        <v>192</v>
      </c>
      <c r="D120" s="174" t="s">
        <v>156</v>
      </c>
      <c r="E120" s="175" t="s">
        <v>1276</v>
      </c>
      <c r="F120" s="176" t="s">
        <v>1277</v>
      </c>
      <c r="G120" s="177" t="s">
        <v>1249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161</v>
      </c>
      <c r="AT120" s="23" t="s">
        <v>156</v>
      </c>
      <c r="AU120" s="23" t="s">
        <v>87</v>
      </c>
      <c r="AY120" s="23" t="s">
        <v>154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161</v>
      </c>
      <c r="BM120" s="23" t="s">
        <v>230</v>
      </c>
    </row>
    <row r="121" spans="2:65" s="12" customFormat="1" ht="27">
      <c r="B121" s="220"/>
      <c r="D121" s="196" t="s">
        <v>163</v>
      </c>
      <c r="E121" s="221" t="s">
        <v>5</v>
      </c>
      <c r="F121" s="222" t="s">
        <v>1278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163</v>
      </c>
      <c r="AU121" s="223" t="s">
        <v>87</v>
      </c>
      <c r="AV121" s="12" t="s">
        <v>23</v>
      </c>
      <c r="AW121" s="12" t="s">
        <v>42</v>
      </c>
      <c r="AX121" s="12" t="s">
        <v>78</v>
      </c>
      <c r="AY121" s="223" t="s">
        <v>154</v>
      </c>
    </row>
    <row r="122" spans="2:65" s="12" customFormat="1" ht="27">
      <c r="B122" s="220"/>
      <c r="D122" s="196" t="s">
        <v>163</v>
      </c>
      <c r="E122" s="221" t="s">
        <v>5</v>
      </c>
      <c r="F122" s="222" t="s">
        <v>1279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163</v>
      </c>
      <c r="AU122" s="223" t="s">
        <v>87</v>
      </c>
      <c r="AV122" s="12" t="s">
        <v>23</v>
      </c>
      <c r="AW122" s="12" t="s">
        <v>42</v>
      </c>
      <c r="AX122" s="12" t="s">
        <v>78</v>
      </c>
      <c r="AY122" s="223" t="s">
        <v>154</v>
      </c>
    </row>
    <row r="123" spans="2:65" s="12" customFormat="1">
      <c r="B123" s="220"/>
      <c r="D123" s="196" t="s">
        <v>163</v>
      </c>
      <c r="E123" s="221" t="s">
        <v>5</v>
      </c>
      <c r="F123" s="222" t="s">
        <v>1280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163</v>
      </c>
      <c r="AU123" s="223" t="s">
        <v>87</v>
      </c>
      <c r="AV123" s="12" t="s">
        <v>23</v>
      </c>
      <c r="AW123" s="12" t="s">
        <v>42</v>
      </c>
      <c r="AX123" s="12" t="s">
        <v>78</v>
      </c>
      <c r="AY123" s="223" t="s">
        <v>154</v>
      </c>
    </row>
    <row r="124" spans="2:65" s="12" customFormat="1">
      <c r="B124" s="220"/>
      <c r="D124" s="196" t="s">
        <v>163</v>
      </c>
      <c r="E124" s="221" t="s">
        <v>5</v>
      </c>
      <c r="F124" s="222" t="s">
        <v>1281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163</v>
      </c>
      <c r="AU124" s="223" t="s">
        <v>87</v>
      </c>
      <c r="AV124" s="12" t="s">
        <v>23</v>
      </c>
      <c r="AW124" s="12" t="s">
        <v>42</v>
      </c>
      <c r="AX124" s="12" t="s">
        <v>78</v>
      </c>
      <c r="AY124" s="223" t="s">
        <v>154</v>
      </c>
    </row>
    <row r="125" spans="2:65" s="11" customFormat="1">
      <c r="B125" s="186"/>
      <c r="D125" s="196" t="s">
        <v>163</v>
      </c>
      <c r="E125" s="195" t="s">
        <v>5</v>
      </c>
      <c r="F125" s="197" t="s">
        <v>23</v>
      </c>
      <c r="H125" s="19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163</v>
      </c>
      <c r="AU125" s="195" t="s">
        <v>87</v>
      </c>
      <c r="AV125" s="11" t="s">
        <v>87</v>
      </c>
      <c r="AW125" s="11" t="s">
        <v>42</v>
      </c>
      <c r="AX125" s="11" t="s">
        <v>78</v>
      </c>
      <c r="AY125" s="195" t="s">
        <v>154</v>
      </c>
    </row>
    <row r="126" spans="2:65" s="13" customFormat="1">
      <c r="B126" s="228"/>
      <c r="D126" s="187" t="s">
        <v>163</v>
      </c>
      <c r="E126" s="229" t="s">
        <v>5</v>
      </c>
      <c r="F126" s="230" t="s">
        <v>1252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163</v>
      </c>
      <c r="AU126" s="236" t="s">
        <v>87</v>
      </c>
      <c r="AV126" s="13" t="s">
        <v>161</v>
      </c>
      <c r="AW126" s="13" t="s">
        <v>42</v>
      </c>
      <c r="AX126" s="13" t="s">
        <v>23</v>
      </c>
      <c r="AY126" s="236" t="s">
        <v>154</v>
      </c>
    </row>
    <row r="127" spans="2:65" s="1" customFormat="1" ht="16.5" customHeight="1">
      <c r="B127" s="173"/>
      <c r="C127" s="174" t="s">
        <v>197</v>
      </c>
      <c r="D127" s="174" t="s">
        <v>156</v>
      </c>
      <c r="E127" s="175" t="s">
        <v>1282</v>
      </c>
      <c r="F127" s="176" t="s">
        <v>1283</v>
      </c>
      <c r="G127" s="177" t="s">
        <v>1249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161</v>
      </c>
      <c r="AT127" s="23" t="s">
        <v>156</v>
      </c>
      <c r="AU127" s="23" t="s">
        <v>87</v>
      </c>
      <c r="AY127" s="23" t="s">
        <v>154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161</v>
      </c>
      <c r="BM127" s="23" t="s">
        <v>239</v>
      </c>
    </row>
    <row r="128" spans="2:65" s="12" customFormat="1" ht="27">
      <c r="B128" s="220"/>
      <c r="D128" s="196" t="s">
        <v>163</v>
      </c>
      <c r="E128" s="221" t="s">
        <v>5</v>
      </c>
      <c r="F128" s="222" t="s">
        <v>1284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163</v>
      </c>
      <c r="AU128" s="223" t="s">
        <v>87</v>
      </c>
      <c r="AV128" s="12" t="s">
        <v>23</v>
      </c>
      <c r="AW128" s="12" t="s">
        <v>42</v>
      </c>
      <c r="AX128" s="12" t="s">
        <v>78</v>
      </c>
      <c r="AY128" s="223" t="s">
        <v>154</v>
      </c>
    </row>
    <row r="129" spans="2:65" s="11" customFormat="1">
      <c r="B129" s="186"/>
      <c r="D129" s="196" t="s">
        <v>163</v>
      </c>
      <c r="E129" s="195" t="s">
        <v>5</v>
      </c>
      <c r="F129" s="197" t="s">
        <v>23</v>
      </c>
      <c r="H129" s="19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163</v>
      </c>
      <c r="AU129" s="195" t="s">
        <v>87</v>
      </c>
      <c r="AV129" s="11" t="s">
        <v>87</v>
      </c>
      <c r="AW129" s="11" t="s">
        <v>42</v>
      </c>
      <c r="AX129" s="11" t="s">
        <v>78</v>
      </c>
      <c r="AY129" s="195" t="s">
        <v>154</v>
      </c>
    </row>
    <row r="130" spans="2:65" s="13" customFormat="1">
      <c r="B130" s="228"/>
      <c r="D130" s="187" t="s">
        <v>163</v>
      </c>
      <c r="E130" s="229" t="s">
        <v>5</v>
      </c>
      <c r="F130" s="230" t="s">
        <v>1252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163</v>
      </c>
      <c r="AU130" s="236" t="s">
        <v>87</v>
      </c>
      <c r="AV130" s="13" t="s">
        <v>161</v>
      </c>
      <c r="AW130" s="13" t="s">
        <v>42</v>
      </c>
      <c r="AX130" s="13" t="s">
        <v>23</v>
      </c>
      <c r="AY130" s="236" t="s">
        <v>154</v>
      </c>
    </row>
    <row r="131" spans="2:65" s="1" customFormat="1" ht="16.5" customHeight="1">
      <c r="B131" s="173"/>
      <c r="C131" s="174" t="s">
        <v>28</v>
      </c>
      <c r="D131" s="174" t="s">
        <v>156</v>
      </c>
      <c r="E131" s="175" t="s">
        <v>1285</v>
      </c>
      <c r="F131" s="176" t="s">
        <v>1286</v>
      </c>
      <c r="G131" s="177" t="s">
        <v>1249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161</v>
      </c>
      <c r="AT131" s="23" t="s">
        <v>156</v>
      </c>
      <c r="AU131" s="23" t="s">
        <v>87</v>
      </c>
      <c r="AY131" s="23" t="s">
        <v>154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161</v>
      </c>
      <c r="BM131" s="23" t="s">
        <v>248</v>
      </c>
    </row>
    <row r="132" spans="2:65" s="12" customFormat="1">
      <c r="B132" s="220"/>
      <c r="D132" s="196" t="s">
        <v>163</v>
      </c>
      <c r="E132" s="221" t="s">
        <v>5</v>
      </c>
      <c r="F132" s="222" t="s">
        <v>1287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163</v>
      </c>
      <c r="AU132" s="223" t="s">
        <v>87</v>
      </c>
      <c r="AV132" s="12" t="s">
        <v>23</v>
      </c>
      <c r="AW132" s="12" t="s">
        <v>42</v>
      </c>
      <c r="AX132" s="12" t="s">
        <v>78</v>
      </c>
      <c r="AY132" s="223" t="s">
        <v>154</v>
      </c>
    </row>
    <row r="133" spans="2:65" s="11" customFormat="1">
      <c r="B133" s="186"/>
      <c r="D133" s="196" t="s">
        <v>163</v>
      </c>
      <c r="E133" s="195" t="s">
        <v>5</v>
      </c>
      <c r="F133" s="197" t="s">
        <v>23</v>
      </c>
      <c r="H133" s="19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163</v>
      </c>
      <c r="AU133" s="195" t="s">
        <v>87</v>
      </c>
      <c r="AV133" s="11" t="s">
        <v>87</v>
      </c>
      <c r="AW133" s="11" t="s">
        <v>42</v>
      </c>
      <c r="AX133" s="11" t="s">
        <v>78</v>
      </c>
      <c r="AY133" s="195" t="s">
        <v>154</v>
      </c>
    </row>
    <row r="134" spans="2:65" s="13" customFormat="1">
      <c r="B134" s="228"/>
      <c r="D134" s="187" t="s">
        <v>163</v>
      </c>
      <c r="E134" s="229" t="s">
        <v>5</v>
      </c>
      <c r="F134" s="230" t="s">
        <v>1252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163</v>
      </c>
      <c r="AU134" s="236" t="s">
        <v>87</v>
      </c>
      <c r="AV134" s="13" t="s">
        <v>161</v>
      </c>
      <c r="AW134" s="13" t="s">
        <v>42</v>
      </c>
      <c r="AX134" s="13" t="s">
        <v>23</v>
      </c>
      <c r="AY134" s="236" t="s">
        <v>154</v>
      </c>
    </row>
    <row r="135" spans="2:65" s="1" customFormat="1" ht="16.5" customHeight="1">
      <c r="B135" s="173"/>
      <c r="C135" s="174" t="s">
        <v>206</v>
      </c>
      <c r="D135" s="174" t="s">
        <v>156</v>
      </c>
      <c r="E135" s="175" t="s">
        <v>1288</v>
      </c>
      <c r="F135" s="176" t="s">
        <v>1289</v>
      </c>
      <c r="G135" s="177" t="s">
        <v>1249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161</v>
      </c>
      <c r="AT135" s="23" t="s">
        <v>156</v>
      </c>
      <c r="AU135" s="23" t="s">
        <v>87</v>
      </c>
      <c r="AY135" s="23" t="s">
        <v>154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161</v>
      </c>
      <c r="BM135" s="23" t="s">
        <v>259</v>
      </c>
    </row>
    <row r="136" spans="2:65" s="12" customFormat="1" ht="27">
      <c r="B136" s="220"/>
      <c r="D136" s="196" t="s">
        <v>163</v>
      </c>
      <c r="E136" s="221" t="s">
        <v>5</v>
      </c>
      <c r="F136" s="222" t="s">
        <v>1290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163</v>
      </c>
      <c r="AU136" s="223" t="s">
        <v>87</v>
      </c>
      <c r="AV136" s="12" t="s">
        <v>23</v>
      </c>
      <c r="AW136" s="12" t="s">
        <v>42</v>
      </c>
      <c r="AX136" s="12" t="s">
        <v>78</v>
      </c>
      <c r="AY136" s="223" t="s">
        <v>154</v>
      </c>
    </row>
    <row r="137" spans="2:65" s="12" customFormat="1" ht="27">
      <c r="B137" s="220"/>
      <c r="D137" s="196" t="s">
        <v>163</v>
      </c>
      <c r="E137" s="221" t="s">
        <v>5</v>
      </c>
      <c r="F137" s="222" t="s">
        <v>1291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163</v>
      </c>
      <c r="AU137" s="223" t="s">
        <v>87</v>
      </c>
      <c r="AV137" s="12" t="s">
        <v>23</v>
      </c>
      <c r="AW137" s="12" t="s">
        <v>42</v>
      </c>
      <c r="AX137" s="12" t="s">
        <v>78</v>
      </c>
      <c r="AY137" s="223" t="s">
        <v>154</v>
      </c>
    </row>
    <row r="138" spans="2:65" s="11" customFormat="1">
      <c r="B138" s="186"/>
      <c r="D138" s="196" t="s">
        <v>163</v>
      </c>
      <c r="E138" s="195" t="s">
        <v>5</v>
      </c>
      <c r="F138" s="197" t="s">
        <v>23</v>
      </c>
      <c r="H138" s="19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163</v>
      </c>
      <c r="AU138" s="195" t="s">
        <v>87</v>
      </c>
      <c r="AV138" s="11" t="s">
        <v>87</v>
      </c>
      <c r="AW138" s="11" t="s">
        <v>42</v>
      </c>
      <c r="AX138" s="11" t="s">
        <v>78</v>
      </c>
      <c r="AY138" s="195" t="s">
        <v>154</v>
      </c>
    </row>
    <row r="139" spans="2:65" s="13" customFormat="1">
      <c r="B139" s="228"/>
      <c r="D139" s="187" t="s">
        <v>163</v>
      </c>
      <c r="E139" s="229" t="s">
        <v>5</v>
      </c>
      <c r="F139" s="230" t="s">
        <v>1252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163</v>
      </c>
      <c r="AU139" s="236" t="s">
        <v>87</v>
      </c>
      <c r="AV139" s="13" t="s">
        <v>161</v>
      </c>
      <c r="AW139" s="13" t="s">
        <v>42</v>
      </c>
      <c r="AX139" s="13" t="s">
        <v>23</v>
      </c>
      <c r="AY139" s="236" t="s">
        <v>154</v>
      </c>
    </row>
    <row r="140" spans="2:65" s="1" customFormat="1" ht="16.5" customHeight="1">
      <c r="B140" s="173"/>
      <c r="C140" s="174" t="s">
        <v>211</v>
      </c>
      <c r="D140" s="174" t="s">
        <v>156</v>
      </c>
      <c r="E140" s="175" t="s">
        <v>1292</v>
      </c>
      <c r="F140" s="176" t="s">
        <v>1293</v>
      </c>
      <c r="G140" s="177" t="s">
        <v>1249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161</v>
      </c>
      <c r="AT140" s="23" t="s">
        <v>156</v>
      </c>
      <c r="AU140" s="23" t="s">
        <v>87</v>
      </c>
      <c r="AY140" s="23" t="s">
        <v>154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161</v>
      </c>
      <c r="BM140" s="23" t="s">
        <v>268</v>
      </c>
    </row>
    <row r="141" spans="2:65" s="12" customFormat="1" ht="27">
      <c r="B141" s="220"/>
      <c r="D141" s="196" t="s">
        <v>163</v>
      </c>
      <c r="E141" s="221" t="s">
        <v>5</v>
      </c>
      <c r="F141" s="222" t="s">
        <v>1294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163</v>
      </c>
      <c r="AU141" s="223" t="s">
        <v>87</v>
      </c>
      <c r="AV141" s="12" t="s">
        <v>23</v>
      </c>
      <c r="AW141" s="12" t="s">
        <v>42</v>
      </c>
      <c r="AX141" s="12" t="s">
        <v>78</v>
      </c>
      <c r="AY141" s="223" t="s">
        <v>154</v>
      </c>
    </row>
    <row r="142" spans="2:65" s="11" customFormat="1">
      <c r="B142" s="186"/>
      <c r="D142" s="196" t="s">
        <v>163</v>
      </c>
      <c r="E142" s="195" t="s">
        <v>5</v>
      </c>
      <c r="F142" s="197" t="s">
        <v>23</v>
      </c>
      <c r="H142" s="19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163</v>
      </c>
      <c r="AU142" s="195" t="s">
        <v>87</v>
      </c>
      <c r="AV142" s="11" t="s">
        <v>87</v>
      </c>
      <c r="AW142" s="11" t="s">
        <v>42</v>
      </c>
      <c r="AX142" s="11" t="s">
        <v>78</v>
      </c>
      <c r="AY142" s="195" t="s">
        <v>154</v>
      </c>
    </row>
    <row r="143" spans="2:65" s="13" customFormat="1">
      <c r="B143" s="228"/>
      <c r="D143" s="187" t="s">
        <v>163</v>
      </c>
      <c r="E143" s="229" t="s">
        <v>5</v>
      </c>
      <c r="F143" s="230" t="s">
        <v>1252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163</v>
      </c>
      <c r="AU143" s="236" t="s">
        <v>87</v>
      </c>
      <c r="AV143" s="13" t="s">
        <v>161</v>
      </c>
      <c r="AW143" s="13" t="s">
        <v>42</v>
      </c>
      <c r="AX143" s="13" t="s">
        <v>23</v>
      </c>
      <c r="AY143" s="236" t="s">
        <v>154</v>
      </c>
    </row>
    <row r="144" spans="2:65" s="1" customFormat="1" ht="16.5" customHeight="1">
      <c r="B144" s="173"/>
      <c r="C144" s="174" t="s">
        <v>216</v>
      </c>
      <c r="D144" s="174" t="s">
        <v>156</v>
      </c>
      <c r="E144" s="175" t="s">
        <v>1295</v>
      </c>
      <c r="F144" s="176" t="s">
        <v>1296</v>
      </c>
      <c r="G144" s="177" t="s">
        <v>1249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161</v>
      </c>
      <c r="AT144" s="23" t="s">
        <v>156</v>
      </c>
      <c r="AU144" s="23" t="s">
        <v>87</v>
      </c>
      <c r="AY144" s="23" t="s">
        <v>154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161</v>
      </c>
      <c r="BM144" s="23" t="s">
        <v>279</v>
      </c>
    </row>
    <row r="145" spans="2:65" s="12" customFormat="1" ht="27">
      <c r="B145" s="220"/>
      <c r="D145" s="196" t="s">
        <v>163</v>
      </c>
      <c r="E145" s="221" t="s">
        <v>5</v>
      </c>
      <c r="F145" s="222" t="s">
        <v>1297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163</v>
      </c>
      <c r="AU145" s="223" t="s">
        <v>87</v>
      </c>
      <c r="AV145" s="12" t="s">
        <v>23</v>
      </c>
      <c r="AW145" s="12" t="s">
        <v>42</v>
      </c>
      <c r="AX145" s="12" t="s">
        <v>78</v>
      </c>
      <c r="AY145" s="223" t="s">
        <v>154</v>
      </c>
    </row>
    <row r="146" spans="2:65" s="12" customFormat="1">
      <c r="B146" s="220"/>
      <c r="D146" s="196" t="s">
        <v>163</v>
      </c>
      <c r="E146" s="221" t="s">
        <v>5</v>
      </c>
      <c r="F146" s="222" t="s">
        <v>1298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163</v>
      </c>
      <c r="AU146" s="223" t="s">
        <v>87</v>
      </c>
      <c r="AV146" s="12" t="s">
        <v>23</v>
      </c>
      <c r="AW146" s="12" t="s">
        <v>42</v>
      </c>
      <c r="AX146" s="12" t="s">
        <v>78</v>
      </c>
      <c r="AY146" s="223" t="s">
        <v>154</v>
      </c>
    </row>
    <row r="147" spans="2:65" s="12" customFormat="1">
      <c r="B147" s="220"/>
      <c r="D147" s="196" t="s">
        <v>163</v>
      </c>
      <c r="E147" s="221" t="s">
        <v>5</v>
      </c>
      <c r="F147" s="222" t="s">
        <v>1299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163</v>
      </c>
      <c r="AU147" s="223" t="s">
        <v>87</v>
      </c>
      <c r="AV147" s="12" t="s">
        <v>23</v>
      </c>
      <c r="AW147" s="12" t="s">
        <v>42</v>
      </c>
      <c r="AX147" s="12" t="s">
        <v>78</v>
      </c>
      <c r="AY147" s="223" t="s">
        <v>154</v>
      </c>
    </row>
    <row r="148" spans="2:65" s="11" customFormat="1">
      <c r="B148" s="186"/>
      <c r="D148" s="196" t="s">
        <v>163</v>
      </c>
      <c r="E148" s="195" t="s">
        <v>5</v>
      </c>
      <c r="F148" s="197" t="s">
        <v>23</v>
      </c>
      <c r="H148" s="19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163</v>
      </c>
      <c r="AU148" s="195" t="s">
        <v>87</v>
      </c>
      <c r="AV148" s="11" t="s">
        <v>87</v>
      </c>
      <c r="AW148" s="11" t="s">
        <v>42</v>
      </c>
      <c r="AX148" s="11" t="s">
        <v>78</v>
      </c>
      <c r="AY148" s="195" t="s">
        <v>154</v>
      </c>
    </row>
    <row r="149" spans="2:65" s="13" customFormat="1">
      <c r="B149" s="228"/>
      <c r="D149" s="196" t="s">
        <v>163</v>
      </c>
      <c r="E149" s="237" t="s">
        <v>5</v>
      </c>
      <c r="F149" s="238" t="s">
        <v>1252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163</v>
      </c>
      <c r="AU149" s="236" t="s">
        <v>87</v>
      </c>
      <c r="AV149" s="13" t="s">
        <v>161</v>
      </c>
      <c r="AW149" s="13" t="s">
        <v>42</v>
      </c>
      <c r="AX149" s="13" t="s">
        <v>23</v>
      </c>
      <c r="AY149" s="236" t="s">
        <v>154</v>
      </c>
    </row>
    <row r="150" spans="2:65" s="10" customFormat="1" ht="29.85" customHeight="1">
      <c r="B150" s="159"/>
      <c r="D150" s="170" t="s">
        <v>77</v>
      </c>
      <c r="E150" s="171" t="s">
        <v>1300</v>
      </c>
      <c r="F150" s="171" t="s">
        <v>1301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23</v>
      </c>
      <c r="AT150" s="168" t="s">
        <v>77</v>
      </c>
      <c r="AU150" s="168" t="s">
        <v>23</v>
      </c>
      <c r="AY150" s="160" t="s">
        <v>154</v>
      </c>
      <c r="BK150" s="169">
        <f>SUM(BK151:BK171)</f>
        <v>0</v>
      </c>
    </row>
    <row r="151" spans="2:65" s="1" customFormat="1" ht="16.5" customHeight="1">
      <c r="B151" s="173"/>
      <c r="C151" s="174" t="s">
        <v>221</v>
      </c>
      <c r="D151" s="174" t="s">
        <v>156</v>
      </c>
      <c r="E151" s="175" t="s">
        <v>1302</v>
      </c>
      <c r="F151" s="176" t="s">
        <v>1303</v>
      </c>
      <c r="G151" s="177" t="s">
        <v>1249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161</v>
      </c>
      <c r="AT151" s="23" t="s">
        <v>156</v>
      </c>
      <c r="AU151" s="23" t="s">
        <v>87</v>
      </c>
      <c r="AY151" s="23" t="s">
        <v>154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161</v>
      </c>
      <c r="BM151" s="23" t="s">
        <v>287</v>
      </c>
    </row>
    <row r="152" spans="2:65" s="12" customFormat="1">
      <c r="B152" s="220"/>
      <c r="D152" s="196" t="s">
        <v>163</v>
      </c>
      <c r="E152" s="221" t="s">
        <v>5</v>
      </c>
      <c r="F152" s="222" t="s">
        <v>1304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163</v>
      </c>
      <c r="AU152" s="223" t="s">
        <v>87</v>
      </c>
      <c r="AV152" s="12" t="s">
        <v>23</v>
      </c>
      <c r="AW152" s="12" t="s">
        <v>42</v>
      </c>
      <c r="AX152" s="12" t="s">
        <v>78</v>
      </c>
      <c r="AY152" s="223" t="s">
        <v>154</v>
      </c>
    </row>
    <row r="153" spans="2:65" s="12" customFormat="1">
      <c r="B153" s="220"/>
      <c r="D153" s="196" t="s">
        <v>163</v>
      </c>
      <c r="E153" s="221" t="s">
        <v>5</v>
      </c>
      <c r="F153" s="222" t="s">
        <v>1305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163</v>
      </c>
      <c r="AU153" s="223" t="s">
        <v>87</v>
      </c>
      <c r="AV153" s="12" t="s">
        <v>23</v>
      </c>
      <c r="AW153" s="12" t="s">
        <v>42</v>
      </c>
      <c r="AX153" s="12" t="s">
        <v>78</v>
      </c>
      <c r="AY153" s="223" t="s">
        <v>154</v>
      </c>
    </row>
    <row r="154" spans="2:65" s="12" customFormat="1">
      <c r="B154" s="220"/>
      <c r="D154" s="196" t="s">
        <v>163</v>
      </c>
      <c r="E154" s="221" t="s">
        <v>5</v>
      </c>
      <c r="F154" s="222" t="s">
        <v>1306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163</v>
      </c>
      <c r="AU154" s="223" t="s">
        <v>87</v>
      </c>
      <c r="AV154" s="12" t="s">
        <v>23</v>
      </c>
      <c r="AW154" s="12" t="s">
        <v>42</v>
      </c>
      <c r="AX154" s="12" t="s">
        <v>78</v>
      </c>
      <c r="AY154" s="223" t="s">
        <v>154</v>
      </c>
    </row>
    <row r="155" spans="2:65" s="12" customFormat="1">
      <c r="B155" s="220"/>
      <c r="D155" s="196" t="s">
        <v>163</v>
      </c>
      <c r="E155" s="221" t="s">
        <v>5</v>
      </c>
      <c r="F155" s="222" t="s">
        <v>1307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163</v>
      </c>
      <c r="AU155" s="223" t="s">
        <v>87</v>
      </c>
      <c r="AV155" s="12" t="s">
        <v>23</v>
      </c>
      <c r="AW155" s="12" t="s">
        <v>42</v>
      </c>
      <c r="AX155" s="12" t="s">
        <v>78</v>
      </c>
      <c r="AY155" s="223" t="s">
        <v>154</v>
      </c>
    </row>
    <row r="156" spans="2:65" s="12" customFormat="1" ht="27">
      <c r="B156" s="220"/>
      <c r="D156" s="196" t="s">
        <v>163</v>
      </c>
      <c r="E156" s="221" t="s">
        <v>5</v>
      </c>
      <c r="F156" s="222" t="s">
        <v>1308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163</v>
      </c>
      <c r="AU156" s="223" t="s">
        <v>87</v>
      </c>
      <c r="AV156" s="12" t="s">
        <v>23</v>
      </c>
      <c r="AW156" s="12" t="s">
        <v>42</v>
      </c>
      <c r="AX156" s="12" t="s">
        <v>78</v>
      </c>
      <c r="AY156" s="223" t="s">
        <v>154</v>
      </c>
    </row>
    <row r="157" spans="2:65" s="12" customFormat="1" ht="27">
      <c r="B157" s="220"/>
      <c r="D157" s="196" t="s">
        <v>163</v>
      </c>
      <c r="E157" s="221" t="s">
        <v>5</v>
      </c>
      <c r="F157" s="222" t="s">
        <v>1309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163</v>
      </c>
      <c r="AU157" s="223" t="s">
        <v>87</v>
      </c>
      <c r="AV157" s="12" t="s">
        <v>23</v>
      </c>
      <c r="AW157" s="12" t="s">
        <v>42</v>
      </c>
      <c r="AX157" s="12" t="s">
        <v>78</v>
      </c>
      <c r="AY157" s="223" t="s">
        <v>154</v>
      </c>
    </row>
    <row r="158" spans="2:65" s="11" customFormat="1">
      <c r="B158" s="186"/>
      <c r="D158" s="196" t="s">
        <v>163</v>
      </c>
      <c r="E158" s="195" t="s">
        <v>5</v>
      </c>
      <c r="F158" s="197" t="s">
        <v>23</v>
      </c>
      <c r="H158" s="19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163</v>
      </c>
      <c r="AU158" s="195" t="s">
        <v>87</v>
      </c>
      <c r="AV158" s="11" t="s">
        <v>87</v>
      </c>
      <c r="AW158" s="11" t="s">
        <v>42</v>
      </c>
      <c r="AX158" s="11" t="s">
        <v>78</v>
      </c>
      <c r="AY158" s="195" t="s">
        <v>154</v>
      </c>
    </row>
    <row r="159" spans="2:65" s="13" customFormat="1">
      <c r="B159" s="228"/>
      <c r="D159" s="187" t="s">
        <v>163</v>
      </c>
      <c r="E159" s="229" t="s">
        <v>5</v>
      </c>
      <c r="F159" s="230" t="s">
        <v>1252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163</v>
      </c>
      <c r="AU159" s="236" t="s">
        <v>87</v>
      </c>
      <c r="AV159" s="13" t="s">
        <v>161</v>
      </c>
      <c r="AW159" s="13" t="s">
        <v>42</v>
      </c>
      <c r="AX159" s="13" t="s">
        <v>23</v>
      </c>
      <c r="AY159" s="236" t="s">
        <v>154</v>
      </c>
    </row>
    <row r="160" spans="2:65" s="1" customFormat="1" ht="25.5" customHeight="1">
      <c r="B160" s="173"/>
      <c r="C160" s="174" t="s">
        <v>11</v>
      </c>
      <c r="D160" s="174" t="s">
        <v>156</v>
      </c>
      <c r="E160" s="175" t="s">
        <v>1310</v>
      </c>
      <c r="F160" s="176" t="s">
        <v>1311</v>
      </c>
      <c r="G160" s="177" t="s">
        <v>1249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161</v>
      </c>
      <c r="AT160" s="23" t="s">
        <v>156</v>
      </c>
      <c r="AU160" s="23" t="s">
        <v>87</v>
      </c>
      <c r="AY160" s="23" t="s">
        <v>154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161</v>
      </c>
      <c r="BM160" s="23" t="s">
        <v>298</v>
      </c>
    </row>
    <row r="161" spans="2:65" s="12" customFormat="1">
      <c r="B161" s="220"/>
      <c r="D161" s="196" t="s">
        <v>163</v>
      </c>
      <c r="E161" s="221" t="s">
        <v>5</v>
      </c>
      <c r="F161" s="222" t="s">
        <v>1312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163</v>
      </c>
      <c r="AU161" s="223" t="s">
        <v>87</v>
      </c>
      <c r="AV161" s="12" t="s">
        <v>23</v>
      </c>
      <c r="AW161" s="12" t="s">
        <v>42</v>
      </c>
      <c r="AX161" s="12" t="s">
        <v>78</v>
      </c>
      <c r="AY161" s="223" t="s">
        <v>154</v>
      </c>
    </row>
    <row r="162" spans="2:65" s="12" customFormat="1">
      <c r="B162" s="220"/>
      <c r="D162" s="196" t="s">
        <v>163</v>
      </c>
      <c r="E162" s="221" t="s">
        <v>5</v>
      </c>
      <c r="F162" s="222" t="s">
        <v>1313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163</v>
      </c>
      <c r="AU162" s="223" t="s">
        <v>87</v>
      </c>
      <c r="AV162" s="12" t="s">
        <v>23</v>
      </c>
      <c r="AW162" s="12" t="s">
        <v>42</v>
      </c>
      <c r="AX162" s="12" t="s">
        <v>78</v>
      </c>
      <c r="AY162" s="223" t="s">
        <v>154</v>
      </c>
    </row>
    <row r="163" spans="2:65" s="11" customFormat="1">
      <c r="B163" s="186"/>
      <c r="D163" s="196" t="s">
        <v>163</v>
      </c>
      <c r="E163" s="195" t="s">
        <v>5</v>
      </c>
      <c r="F163" s="197" t="s">
        <v>23</v>
      </c>
      <c r="H163" s="19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163</v>
      </c>
      <c r="AU163" s="195" t="s">
        <v>87</v>
      </c>
      <c r="AV163" s="11" t="s">
        <v>87</v>
      </c>
      <c r="AW163" s="11" t="s">
        <v>42</v>
      </c>
      <c r="AX163" s="11" t="s">
        <v>78</v>
      </c>
      <c r="AY163" s="195" t="s">
        <v>154</v>
      </c>
    </row>
    <row r="164" spans="2:65" s="13" customFormat="1">
      <c r="B164" s="228"/>
      <c r="D164" s="187" t="s">
        <v>163</v>
      </c>
      <c r="E164" s="229" t="s">
        <v>5</v>
      </c>
      <c r="F164" s="230" t="s">
        <v>1252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163</v>
      </c>
      <c r="AU164" s="236" t="s">
        <v>87</v>
      </c>
      <c r="AV164" s="13" t="s">
        <v>161</v>
      </c>
      <c r="AW164" s="13" t="s">
        <v>42</v>
      </c>
      <c r="AX164" s="13" t="s">
        <v>23</v>
      </c>
      <c r="AY164" s="236" t="s">
        <v>154</v>
      </c>
    </row>
    <row r="165" spans="2:65" s="1" customFormat="1" ht="16.5" customHeight="1">
      <c r="B165" s="173"/>
      <c r="C165" s="174" t="s">
        <v>230</v>
      </c>
      <c r="D165" s="174" t="s">
        <v>156</v>
      </c>
      <c r="E165" s="175" t="s">
        <v>1314</v>
      </c>
      <c r="F165" s="176" t="s">
        <v>1315</v>
      </c>
      <c r="G165" s="177" t="s">
        <v>1249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161</v>
      </c>
      <c r="AT165" s="23" t="s">
        <v>156</v>
      </c>
      <c r="AU165" s="23" t="s">
        <v>87</v>
      </c>
      <c r="AY165" s="23" t="s">
        <v>154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161</v>
      </c>
      <c r="BM165" s="23" t="s">
        <v>310</v>
      </c>
    </row>
    <row r="166" spans="2:65" s="12" customFormat="1" ht="27">
      <c r="B166" s="220"/>
      <c r="D166" s="196" t="s">
        <v>163</v>
      </c>
      <c r="E166" s="221" t="s">
        <v>5</v>
      </c>
      <c r="F166" s="222" t="s">
        <v>1316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163</v>
      </c>
      <c r="AU166" s="223" t="s">
        <v>87</v>
      </c>
      <c r="AV166" s="12" t="s">
        <v>23</v>
      </c>
      <c r="AW166" s="12" t="s">
        <v>42</v>
      </c>
      <c r="AX166" s="12" t="s">
        <v>78</v>
      </c>
      <c r="AY166" s="223" t="s">
        <v>154</v>
      </c>
    </row>
    <row r="167" spans="2:65" s="12" customFormat="1">
      <c r="B167" s="220"/>
      <c r="D167" s="196" t="s">
        <v>163</v>
      </c>
      <c r="E167" s="221" t="s">
        <v>5</v>
      </c>
      <c r="F167" s="222" t="s">
        <v>1317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163</v>
      </c>
      <c r="AU167" s="223" t="s">
        <v>87</v>
      </c>
      <c r="AV167" s="12" t="s">
        <v>23</v>
      </c>
      <c r="AW167" s="12" t="s">
        <v>42</v>
      </c>
      <c r="AX167" s="12" t="s">
        <v>78</v>
      </c>
      <c r="AY167" s="223" t="s">
        <v>154</v>
      </c>
    </row>
    <row r="168" spans="2:65" s="12" customFormat="1" ht="27">
      <c r="B168" s="220"/>
      <c r="D168" s="196" t="s">
        <v>163</v>
      </c>
      <c r="E168" s="221" t="s">
        <v>5</v>
      </c>
      <c r="F168" s="222" t="s">
        <v>1318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163</v>
      </c>
      <c r="AU168" s="223" t="s">
        <v>87</v>
      </c>
      <c r="AV168" s="12" t="s">
        <v>23</v>
      </c>
      <c r="AW168" s="12" t="s">
        <v>42</v>
      </c>
      <c r="AX168" s="12" t="s">
        <v>78</v>
      </c>
      <c r="AY168" s="223" t="s">
        <v>154</v>
      </c>
    </row>
    <row r="169" spans="2:65" s="12" customFormat="1">
      <c r="B169" s="220"/>
      <c r="D169" s="196" t="s">
        <v>163</v>
      </c>
      <c r="E169" s="221" t="s">
        <v>5</v>
      </c>
      <c r="F169" s="222" t="s">
        <v>1319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163</v>
      </c>
      <c r="AU169" s="223" t="s">
        <v>87</v>
      </c>
      <c r="AV169" s="12" t="s">
        <v>23</v>
      </c>
      <c r="AW169" s="12" t="s">
        <v>42</v>
      </c>
      <c r="AX169" s="12" t="s">
        <v>78</v>
      </c>
      <c r="AY169" s="223" t="s">
        <v>154</v>
      </c>
    </row>
    <row r="170" spans="2:65" s="11" customFormat="1">
      <c r="B170" s="186"/>
      <c r="D170" s="196" t="s">
        <v>163</v>
      </c>
      <c r="E170" s="195" t="s">
        <v>5</v>
      </c>
      <c r="F170" s="197" t="s">
        <v>23</v>
      </c>
      <c r="H170" s="19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163</v>
      </c>
      <c r="AU170" s="195" t="s">
        <v>87</v>
      </c>
      <c r="AV170" s="11" t="s">
        <v>87</v>
      </c>
      <c r="AW170" s="11" t="s">
        <v>42</v>
      </c>
      <c r="AX170" s="11" t="s">
        <v>78</v>
      </c>
      <c r="AY170" s="195" t="s">
        <v>154</v>
      </c>
    </row>
    <row r="171" spans="2:65" s="13" customFormat="1">
      <c r="B171" s="228"/>
      <c r="D171" s="196" t="s">
        <v>163</v>
      </c>
      <c r="E171" s="237" t="s">
        <v>5</v>
      </c>
      <c r="F171" s="238" t="s">
        <v>1252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163</v>
      </c>
      <c r="AU171" s="236" t="s">
        <v>87</v>
      </c>
      <c r="AV171" s="13" t="s">
        <v>161</v>
      </c>
      <c r="AW171" s="13" t="s">
        <v>42</v>
      </c>
      <c r="AX171" s="13" t="s">
        <v>23</v>
      </c>
      <c r="AY171" s="236" t="s">
        <v>154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68" t="s">
        <v>1320</v>
      </c>
      <c r="D3" s="368"/>
      <c r="E3" s="368"/>
      <c r="F3" s="368"/>
      <c r="G3" s="368"/>
      <c r="H3" s="368"/>
      <c r="I3" s="368"/>
      <c r="J3" s="368"/>
      <c r="K3" s="248"/>
    </row>
    <row r="4" spans="2:11" ht="25.5" customHeight="1">
      <c r="B4" s="249"/>
      <c r="C4" s="369" t="s">
        <v>1321</v>
      </c>
      <c r="D4" s="369"/>
      <c r="E4" s="369"/>
      <c r="F4" s="369"/>
      <c r="G4" s="369"/>
      <c r="H4" s="369"/>
      <c r="I4" s="369"/>
      <c r="J4" s="369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67" t="s">
        <v>1322</v>
      </c>
      <c r="D6" s="367"/>
      <c r="E6" s="367"/>
      <c r="F6" s="367"/>
      <c r="G6" s="367"/>
      <c r="H6" s="367"/>
      <c r="I6" s="367"/>
      <c r="J6" s="367"/>
      <c r="K6" s="250"/>
    </row>
    <row r="7" spans="2:11" ht="15" customHeight="1">
      <c r="B7" s="253"/>
      <c r="C7" s="367" t="s">
        <v>1323</v>
      </c>
      <c r="D7" s="367"/>
      <c r="E7" s="367"/>
      <c r="F7" s="367"/>
      <c r="G7" s="367"/>
      <c r="H7" s="367"/>
      <c r="I7" s="367"/>
      <c r="J7" s="367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67" t="s">
        <v>1324</v>
      </c>
      <c r="D9" s="367"/>
      <c r="E9" s="367"/>
      <c r="F9" s="367"/>
      <c r="G9" s="367"/>
      <c r="H9" s="367"/>
      <c r="I9" s="367"/>
      <c r="J9" s="367"/>
      <c r="K9" s="250"/>
    </row>
    <row r="10" spans="2:11" ht="15" customHeight="1">
      <c r="B10" s="253"/>
      <c r="C10" s="252"/>
      <c r="D10" s="367" t="s">
        <v>1325</v>
      </c>
      <c r="E10" s="367"/>
      <c r="F10" s="367"/>
      <c r="G10" s="367"/>
      <c r="H10" s="367"/>
      <c r="I10" s="367"/>
      <c r="J10" s="367"/>
      <c r="K10" s="250"/>
    </row>
    <row r="11" spans="2:11" ht="15" customHeight="1">
      <c r="B11" s="253"/>
      <c r="C11" s="254"/>
      <c r="D11" s="367" t="s">
        <v>1326</v>
      </c>
      <c r="E11" s="367"/>
      <c r="F11" s="367"/>
      <c r="G11" s="367"/>
      <c r="H11" s="367"/>
      <c r="I11" s="367"/>
      <c r="J11" s="367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67" t="s">
        <v>1327</v>
      </c>
      <c r="E13" s="367"/>
      <c r="F13" s="367"/>
      <c r="G13" s="367"/>
      <c r="H13" s="367"/>
      <c r="I13" s="367"/>
      <c r="J13" s="367"/>
      <c r="K13" s="250"/>
    </row>
    <row r="14" spans="2:11" ht="15" customHeight="1">
      <c r="B14" s="253"/>
      <c r="C14" s="254"/>
      <c r="D14" s="367" t="s">
        <v>1328</v>
      </c>
      <c r="E14" s="367"/>
      <c r="F14" s="367"/>
      <c r="G14" s="367"/>
      <c r="H14" s="367"/>
      <c r="I14" s="367"/>
      <c r="J14" s="367"/>
      <c r="K14" s="250"/>
    </row>
    <row r="15" spans="2:11" ht="15" customHeight="1">
      <c r="B15" s="253"/>
      <c r="C15" s="254"/>
      <c r="D15" s="367" t="s">
        <v>1329</v>
      </c>
      <c r="E15" s="367"/>
      <c r="F15" s="367"/>
      <c r="G15" s="367"/>
      <c r="H15" s="367"/>
      <c r="I15" s="367"/>
      <c r="J15" s="367"/>
      <c r="K15" s="250"/>
    </row>
    <row r="16" spans="2:11" ht="15" customHeight="1">
      <c r="B16" s="253"/>
      <c r="C16" s="254"/>
      <c r="D16" s="254"/>
      <c r="E16" s="255" t="s">
        <v>85</v>
      </c>
      <c r="F16" s="367" t="s">
        <v>1330</v>
      </c>
      <c r="G16" s="367"/>
      <c r="H16" s="367"/>
      <c r="I16" s="367"/>
      <c r="J16" s="367"/>
      <c r="K16" s="250"/>
    </row>
    <row r="17" spans="2:11" ht="15" customHeight="1">
      <c r="B17" s="253"/>
      <c r="C17" s="254"/>
      <c r="D17" s="254"/>
      <c r="E17" s="255" t="s">
        <v>1331</v>
      </c>
      <c r="F17" s="367" t="s">
        <v>1332</v>
      </c>
      <c r="G17" s="367"/>
      <c r="H17" s="367"/>
      <c r="I17" s="367"/>
      <c r="J17" s="367"/>
      <c r="K17" s="250"/>
    </row>
    <row r="18" spans="2:11" ht="15" customHeight="1">
      <c r="B18" s="253"/>
      <c r="C18" s="254"/>
      <c r="D18" s="254"/>
      <c r="E18" s="255" t="s">
        <v>1333</v>
      </c>
      <c r="F18" s="367" t="s">
        <v>1334</v>
      </c>
      <c r="G18" s="367"/>
      <c r="H18" s="367"/>
      <c r="I18" s="367"/>
      <c r="J18" s="367"/>
      <c r="K18" s="250"/>
    </row>
    <row r="19" spans="2:11" ht="15" customHeight="1">
      <c r="B19" s="253"/>
      <c r="C19" s="254"/>
      <c r="D19" s="254"/>
      <c r="E19" s="255" t="s">
        <v>1335</v>
      </c>
      <c r="F19" s="367" t="s">
        <v>1336</v>
      </c>
      <c r="G19" s="367"/>
      <c r="H19" s="367"/>
      <c r="I19" s="367"/>
      <c r="J19" s="367"/>
      <c r="K19" s="250"/>
    </row>
    <row r="20" spans="2:11" ht="15" customHeight="1">
      <c r="B20" s="253"/>
      <c r="C20" s="254"/>
      <c r="D20" s="254"/>
      <c r="E20" s="255" t="s">
        <v>1245</v>
      </c>
      <c r="F20" s="367" t="s">
        <v>1246</v>
      </c>
      <c r="G20" s="367"/>
      <c r="H20" s="367"/>
      <c r="I20" s="367"/>
      <c r="J20" s="367"/>
      <c r="K20" s="250"/>
    </row>
    <row r="21" spans="2:11" ht="15" customHeight="1">
      <c r="B21" s="253"/>
      <c r="C21" s="254"/>
      <c r="D21" s="254"/>
      <c r="E21" s="255" t="s">
        <v>1337</v>
      </c>
      <c r="F21" s="367" t="s">
        <v>1338</v>
      </c>
      <c r="G21" s="367"/>
      <c r="H21" s="367"/>
      <c r="I21" s="367"/>
      <c r="J21" s="367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67" t="s">
        <v>1339</v>
      </c>
      <c r="D23" s="367"/>
      <c r="E23" s="367"/>
      <c r="F23" s="367"/>
      <c r="G23" s="367"/>
      <c r="H23" s="367"/>
      <c r="I23" s="367"/>
      <c r="J23" s="367"/>
      <c r="K23" s="250"/>
    </row>
    <row r="24" spans="2:11" ht="15" customHeight="1">
      <c r="B24" s="253"/>
      <c r="C24" s="367" t="s">
        <v>1340</v>
      </c>
      <c r="D24" s="367"/>
      <c r="E24" s="367"/>
      <c r="F24" s="367"/>
      <c r="G24" s="367"/>
      <c r="H24" s="367"/>
      <c r="I24" s="367"/>
      <c r="J24" s="367"/>
      <c r="K24" s="250"/>
    </row>
    <row r="25" spans="2:11" ht="15" customHeight="1">
      <c r="B25" s="253"/>
      <c r="C25" s="252"/>
      <c r="D25" s="367" t="s">
        <v>1341</v>
      </c>
      <c r="E25" s="367"/>
      <c r="F25" s="367"/>
      <c r="G25" s="367"/>
      <c r="H25" s="367"/>
      <c r="I25" s="367"/>
      <c r="J25" s="367"/>
      <c r="K25" s="250"/>
    </row>
    <row r="26" spans="2:11" ht="15" customHeight="1">
      <c r="B26" s="253"/>
      <c r="C26" s="254"/>
      <c r="D26" s="367" t="s">
        <v>1342</v>
      </c>
      <c r="E26" s="367"/>
      <c r="F26" s="367"/>
      <c r="G26" s="367"/>
      <c r="H26" s="367"/>
      <c r="I26" s="367"/>
      <c r="J26" s="367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67" t="s">
        <v>1343</v>
      </c>
      <c r="E28" s="367"/>
      <c r="F28" s="367"/>
      <c r="G28" s="367"/>
      <c r="H28" s="367"/>
      <c r="I28" s="367"/>
      <c r="J28" s="367"/>
      <c r="K28" s="250"/>
    </row>
    <row r="29" spans="2:11" ht="15" customHeight="1">
      <c r="B29" s="253"/>
      <c r="C29" s="254"/>
      <c r="D29" s="367" t="s">
        <v>1344</v>
      </c>
      <c r="E29" s="367"/>
      <c r="F29" s="367"/>
      <c r="G29" s="367"/>
      <c r="H29" s="367"/>
      <c r="I29" s="367"/>
      <c r="J29" s="367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67" t="s">
        <v>1345</v>
      </c>
      <c r="E31" s="367"/>
      <c r="F31" s="367"/>
      <c r="G31" s="367"/>
      <c r="H31" s="367"/>
      <c r="I31" s="367"/>
      <c r="J31" s="367"/>
      <c r="K31" s="250"/>
    </row>
    <row r="32" spans="2:11" ht="15" customHeight="1">
      <c r="B32" s="253"/>
      <c r="C32" s="254"/>
      <c r="D32" s="367" t="s">
        <v>1346</v>
      </c>
      <c r="E32" s="367"/>
      <c r="F32" s="367"/>
      <c r="G32" s="367"/>
      <c r="H32" s="367"/>
      <c r="I32" s="367"/>
      <c r="J32" s="367"/>
      <c r="K32" s="250"/>
    </row>
    <row r="33" spans="2:11" ht="15" customHeight="1">
      <c r="B33" s="253"/>
      <c r="C33" s="254"/>
      <c r="D33" s="367" t="s">
        <v>1347</v>
      </c>
      <c r="E33" s="367"/>
      <c r="F33" s="367"/>
      <c r="G33" s="367"/>
      <c r="H33" s="367"/>
      <c r="I33" s="367"/>
      <c r="J33" s="367"/>
      <c r="K33" s="250"/>
    </row>
    <row r="34" spans="2:11" ht="15" customHeight="1">
      <c r="B34" s="253"/>
      <c r="C34" s="254"/>
      <c r="D34" s="252"/>
      <c r="E34" s="256" t="s">
        <v>139</v>
      </c>
      <c r="F34" s="252"/>
      <c r="G34" s="367" t="s">
        <v>1348</v>
      </c>
      <c r="H34" s="367"/>
      <c r="I34" s="367"/>
      <c r="J34" s="367"/>
      <c r="K34" s="250"/>
    </row>
    <row r="35" spans="2:11" ht="30.75" customHeight="1">
      <c r="B35" s="253"/>
      <c r="C35" s="254"/>
      <c r="D35" s="252"/>
      <c r="E35" s="256" t="s">
        <v>1349</v>
      </c>
      <c r="F35" s="252"/>
      <c r="G35" s="367" t="s">
        <v>1350</v>
      </c>
      <c r="H35" s="367"/>
      <c r="I35" s="367"/>
      <c r="J35" s="367"/>
      <c r="K35" s="250"/>
    </row>
    <row r="36" spans="2:11" ht="15" customHeight="1">
      <c r="B36" s="253"/>
      <c r="C36" s="254"/>
      <c r="D36" s="252"/>
      <c r="E36" s="256" t="s">
        <v>59</v>
      </c>
      <c r="F36" s="252"/>
      <c r="G36" s="367" t="s">
        <v>1351</v>
      </c>
      <c r="H36" s="367"/>
      <c r="I36" s="367"/>
      <c r="J36" s="367"/>
      <c r="K36" s="250"/>
    </row>
    <row r="37" spans="2:11" ht="15" customHeight="1">
      <c r="B37" s="253"/>
      <c r="C37" s="254"/>
      <c r="D37" s="252"/>
      <c r="E37" s="256" t="s">
        <v>140</v>
      </c>
      <c r="F37" s="252"/>
      <c r="G37" s="367" t="s">
        <v>1352</v>
      </c>
      <c r="H37" s="367"/>
      <c r="I37" s="367"/>
      <c r="J37" s="367"/>
      <c r="K37" s="250"/>
    </row>
    <row r="38" spans="2:11" ht="15" customHeight="1">
      <c r="B38" s="253"/>
      <c r="C38" s="254"/>
      <c r="D38" s="252"/>
      <c r="E38" s="256" t="s">
        <v>141</v>
      </c>
      <c r="F38" s="252"/>
      <c r="G38" s="367" t="s">
        <v>1353</v>
      </c>
      <c r="H38" s="367"/>
      <c r="I38" s="367"/>
      <c r="J38" s="367"/>
      <c r="K38" s="250"/>
    </row>
    <row r="39" spans="2:11" ht="15" customHeight="1">
      <c r="B39" s="253"/>
      <c r="C39" s="254"/>
      <c r="D39" s="252"/>
      <c r="E39" s="256" t="s">
        <v>142</v>
      </c>
      <c r="F39" s="252"/>
      <c r="G39" s="367" t="s">
        <v>1354</v>
      </c>
      <c r="H39" s="367"/>
      <c r="I39" s="367"/>
      <c r="J39" s="367"/>
      <c r="K39" s="250"/>
    </row>
    <row r="40" spans="2:11" ht="15" customHeight="1">
      <c r="B40" s="253"/>
      <c r="C40" s="254"/>
      <c r="D40" s="252"/>
      <c r="E40" s="256" t="s">
        <v>1355</v>
      </c>
      <c r="F40" s="252"/>
      <c r="G40" s="367" t="s">
        <v>1356</v>
      </c>
      <c r="H40" s="367"/>
      <c r="I40" s="367"/>
      <c r="J40" s="367"/>
      <c r="K40" s="250"/>
    </row>
    <row r="41" spans="2:11" ht="15" customHeight="1">
      <c r="B41" s="253"/>
      <c r="C41" s="254"/>
      <c r="D41" s="252"/>
      <c r="E41" s="256"/>
      <c r="F41" s="252"/>
      <c r="G41" s="367" t="s">
        <v>1357</v>
      </c>
      <c r="H41" s="367"/>
      <c r="I41" s="367"/>
      <c r="J41" s="367"/>
      <c r="K41" s="250"/>
    </row>
    <row r="42" spans="2:11" ht="15" customHeight="1">
      <c r="B42" s="253"/>
      <c r="C42" s="254"/>
      <c r="D42" s="252"/>
      <c r="E42" s="256" t="s">
        <v>1358</v>
      </c>
      <c r="F42" s="252"/>
      <c r="G42" s="367" t="s">
        <v>1359</v>
      </c>
      <c r="H42" s="367"/>
      <c r="I42" s="367"/>
      <c r="J42" s="367"/>
      <c r="K42" s="250"/>
    </row>
    <row r="43" spans="2:11" ht="15" customHeight="1">
      <c r="B43" s="253"/>
      <c r="C43" s="254"/>
      <c r="D43" s="252"/>
      <c r="E43" s="256" t="s">
        <v>144</v>
      </c>
      <c r="F43" s="252"/>
      <c r="G43" s="367" t="s">
        <v>1360</v>
      </c>
      <c r="H43" s="367"/>
      <c r="I43" s="367"/>
      <c r="J43" s="367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67" t="s">
        <v>1361</v>
      </c>
      <c r="E45" s="367"/>
      <c r="F45" s="367"/>
      <c r="G45" s="367"/>
      <c r="H45" s="367"/>
      <c r="I45" s="367"/>
      <c r="J45" s="367"/>
      <c r="K45" s="250"/>
    </row>
    <row r="46" spans="2:11" ht="15" customHeight="1">
      <c r="B46" s="253"/>
      <c r="C46" s="254"/>
      <c r="D46" s="254"/>
      <c r="E46" s="367" t="s">
        <v>1362</v>
      </c>
      <c r="F46" s="367"/>
      <c r="G46" s="367"/>
      <c r="H46" s="367"/>
      <c r="I46" s="367"/>
      <c r="J46" s="367"/>
      <c r="K46" s="250"/>
    </row>
    <row r="47" spans="2:11" ht="15" customHeight="1">
      <c r="B47" s="253"/>
      <c r="C47" s="254"/>
      <c r="D47" s="254"/>
      <c r="E47" s="367" t="s">
        <v>1363</v>
      </c>
      <c r="F47" s="367"/>
      <c r="G47" s="367"/>
      <c r="H47" s="367"/>
      <c r="I47" s="367"/>
      <c r="J47" s="367"/>
      <c r="K47" s="250"/>
    </row>
    <row r="48" spans="2:11" ht="15" customHeight="1">
      <c r="B48" s="253"/>
      <c r="C48" s="254"/>
      <c r="D48" s="254"/>
      <c r="E48" s="367" t="s">
        <v>1364</v>
      </c>
      <c r="F48" s="367"/>
      <c r="G48" s="367"/>
      <c r="H48" s="367"/>
      <c r="I48" s="367"/>
      <c r="J48" s="367"/>
      <c r="K48" s="250"/>
    </row>
    <row r="49" spans="2:11" ht="15" customHeight="1">
      <c r="B49" s="253"/>
      <c r="C49" s="254"/>
      <c r="D49" s="367" t="s">
        <v>1365</v>
      </c>
      <c r="E49" s="367"/>
      <c r="F49" s="367"/>
      <c r="G49" s="367"/>
      <c r="H49" s="367"/>
      <c r="I49" s="367"/>
      <c r="J49" s="367"/>
      <c r="K49" s="250"/>
    </row>
    <row r="50" spans="2:11" ht="25.5" customHeight="1">
      <c r="B50" s="249"/>
      <c r="C50" s="369" t="s">
        <v>1366</v>
      </c>
      <c r="D50" s="369"/>
      <c r="E50" s="369"/>
      <c r="F50" s="369"/>
      <c r="G50" s="369"/>
      <c r="H50" s="369"/>
      <c r="I50" s="369"/>
      <c r="J50" s="369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67" t="s">
        <v>1367</v>
      </c>
      <c r="D52" s="367"/>
      <c r="E52" s="367"/>
      <c r="F52" s="367"/>
      <c r="G52" s="367"/>
      <c r="H52" s="367"/>
      <c r="I52" s="367"/>
      <c r="J52" s="367"/>
      <c r="K52" s="250"/>
    </row>
    <row r="53" spans="2:11" ht="15" customHeight="1">
      <c r="B53" s="249"/>
      <c r="C53" s="367" t="s">
        <v>1368</v>
      </c>
      <c r="D53" s="367"/>
      <c r="E53" s="367"/>
      <c r="F53" s="367"/>
      <c r="G53" s="367"/>
      <c r="H53" s="367"/>
      <c r="I53" s="367"/>
      <c r="J53" s="367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67" t="s">
        <v>1369</v>
      </c>
      <c r="D55" s="367"/>
      <c r="E55" s="367"/>
      <c r="F55" s="367"/>
      <c r="G55" s="367"/>
      <c r="H55" s="367"/>
      <c r="I55" s="367"/>
      <c r="J55" s="367"/>
      <c r="K55" s="250"/>
    </row>
    <row r="56" spans="2:11" ht="15" customHeight="1">
      <c r="B56" s="249"/>
      <c r="C56" s="254"/>
      <c r="D56" s="367" t="s">
        <v>1370</v>
      </c>
      <c r="E56" s="367"/>
      <c r="F56" s="367"/>
      <c r="G56" s="367"/>
      <c r="H56" s="367"/>
      <c r="I56" s="367"/>
      <c r="J56" s="367"/>
      <c r="K56" s="250"/>
    </row>
    <row r="57" spans="2:11" ht="15" customHeight="1">
      <c r="B57" s="249"/>
      <c r="C57" s="254"/>
      <c r="D57" s="367" t="s">
        <v>1371</v>
      </c>
      <c r="E57" s="367"/>
      <c r="F57" s="367"/>
      <c r="G57" s="367"/>
      <c r="H57" s="367"/>
      <c r="I57" s="367"/>
      <c r="J57" s="367"/>
      <c r="K57" s="250"/>
    </row>
    <row r="58" spans="2:11" ht="15" customHeight="1">
      <c r="B58" s="249"/>
      <c r="C58" s="254"/>
      <c r="D58" s="367" t="s">
        <v>1372</v>
      </c>
      <c r="E58" s="367"/>
      <c r="F58" s="367"/>
      <c r="G58" s="367"/>
      <c r="H58" s="367"/>
      <c r="I58" s="367"/>
      <c r="J58" s="367"/>
      <c r="K58" s="250"/>
    </row>
    <row r="59" spans="2:11" ht="15" customHeight="1">
      <c r="B59" s="249"/>
      <c r="C59" s="254"/>
      <c r="D59" s="367" t="s">
        <v>1373</v>
      </c>
      <c r="E59" s="367"/>
      <c r="F59" s="367"/>
      <c r="G59" s="367"/>
      <c r="H59" s="367"/>
      <c r="I59" s="367"/>
      <c r="J59" s="367"/>
      <c r="K59" s="250"/>
    </row>
    <row r="60" spans="2:11" ht="15" customHeight="1">
      <c r="B60" s="249"/>
      <c r="C60" s="254"/>
      <c r="D60" s="371" t="s">
        <v>1374</v>
      </c>
      <c r="E60" s="371"/>
      <c r="F60" s="371"/>
      <c r="G60" s="371"/>
      <c r="H60" s="371"/>
      <c r="I60" s="371"/>
      <c r="J60" s="371"/>
      <c r="K60" s="250"/>
    </row>
    <row r="61" spans="2:11" ht="15" customHeight="1">
      <c r="B61" s="249"/>
      <c r="C61" s="254"/>
      <c r="D61" s="367" t="s">
        <v>1375</v>
      </c>
      <c r="E61" s="367"/>
      <c r="F61" s="367"/>
      <c r="G61" s="367"/>
      <c r="H61" s="367"/>
      <c r="I61" s="367"/>
      <c r="J61" s="367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67" t="s">
        <v>1376</v>
      </c>
      <c r="E63" s="367"/>
      <c r="F63" s="367"/>
      <c r="G63" s="367"/>
      <c r="H63" s="367"/>
      <c r="I63" s="367"/>
      <c r="J63" s="367"/>
      <c r="K63" s="250"/>
    </row>
    <row r="64" spans="2:11" ht="15" customHeight="1">
      <c r="B64" s="249"/>
      <c r="C64" s="254"/>
      <c r="D64" s="371" t="s">
        <v>1377</v>
      </c>
      <c r="E64" s="371"/>
      <c r="F64" s="371"/>
      <c r="G64" s="371"/>
      <c r="H64" s="371"/>
      <c r="I64" s="371"/>
      <c r="J64" s="371"/>
      <c r="K64" s="250"/>
    </row>
    <row r="65" spans="2:11" ht="15" customHeight="1">
      <c r="B65" s="249"/>
      <c r="C65" s="254"/>
      <c r="D65" s="367" t="s">
        <v>1378</v>
      </c>
      <c r="E65" s="367"/>
      <c r="F65" s="367"/>
      <c r="G65" s="367"/>
      <c r="H65" s="367"/>
      <c r="I65" s="367"/>
      <c r="J65" s="367"/>
      <c r="K65" s="250"/>
    </row>
    <row r="66" spans="2:11" ht="15" customHeight="1">
      <c r="B66" s="249"/>
      <c r="C66" s="254"/>
      <c r="D66" s="367" t="s">
        <v>1379</v>
      </c>
      <c r="E66" s="367"/>
      <c r="F66" s="367"/>
      <c r="G66" s="367"/>
      <c r="H66" s="367"/>
      <c r="I66" s="367"/>
      <c r="J66" s="367"/>
      <c r="K66" s="250"/>
    </row>
    <row r="67" spans="2:11" ht="15" customHeight="1">
      <c r="B67" s="249"/>
      <c r="C67" s="254"/>
      <c r="D67" s="367" t="s">
        <v>1380</v>
      </c>
      <c r="E67" s="367"/>
      <c r="F67" s="367"/>
      <c r="G67" s="367"/>
      <c r="H67" s="367"/>
      <c r="I67" s="367"/>
      <c r="J67" s="367"/>
      <c r="K67" s="250"/>
    </row>
    <row r="68" spans="2:11" ht="15" customHeight="1">
      <c r="B68" s="249"/>
      <c r="C68" s="254"/>
      <c r="D68" s="367" t="s">
        <v>1381</v>
      </c>
      <c r="E68" s="367"/>
      <c r="F68" s="367"/>
      <c r="G68" s="367"/>
      <c r="H68" s="367"/>
      <c r="I68" s="367"/>
      <c r="J68" s="367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98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1382</v>
      </c>
      <c r="D74" s="268"/>
      <c r="E74" s="268"/>
      <c r="F74" s="268" t="s">
        <v>1383</v>
      </c>
      <c r="G74" s="269"/>
      <c r="H74" s="268" t="s">
        <v>140</v>
      </c>
      <c r="I74" s="268" t="s">
        <v>63</v>
      </c>
      <c r="J74" s="268" t="s">
        <v>1384</v>
      </c>
      <c r="K74" s="267"/>
    </row>
    <row r="75" spans="2:11" ht="17.25" customHeight="1">
      <c r="B75" s="266"/>
      <c r="C75" s="270" t="s">
        <v>1385</v>
      </c>
      <c r="D75" s="270"/>
      <c r="E75" s="270"/>
      <c r="F75" s="271" t="s">
        <v>1386</v>
      </c>
      <c r="G75" s="272"/>
      <c r="H75" s="270"/>
      <c r="I75" s="270"/>
      <c r="J75" s="270" t="s">
        <v>1387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59</v>
      </c>
      <c r="D77" s="273"/>
      <c r="E77" s="273"/>
      <c r="F77" s="275" t="s">
        <v>1388</v>
      </c>
      <c r="G77" s="274"/>
      <c r="H77" s="256" t="s">
        <v>1389</v>
      </c>
      <c r="I77" s="256" t="s">
        <v>1390</v>
      </c>
      <c r="J77" s="256">
        <v>20</v>
      </c>
      <c r="K77" s="267"/>
    </row>
    <row r="78" spans="2:11" ht="15" customHeight="1">
      <c r="B78" s="266"/>
      <c r="C78" s="256" t="s">
        <v>1391</v>
      </c>
      <c r="D78" s="256"/>
      <c r="E78" s="256"/>
      <c r="F78" s="275" t="s">
        <v>1388</v>
      </c>
      <c r="G78" s="274"/>
      <c r="H78" s="256" t="s">
        <v>1392</v>
      </c>
      <c r="I78" s="256" t="s">
        <v>1390</v>
      </c>
      <c r="J78" s="256">
        <v>120</v>
      </c>
      <c r="K78" s="267"/>
    </row>
    <row r="79" spans="2:11" ht="15" customHeight="1">
      <c r="B79" s="276"/>
      <c r="C79" s="256" t="s">
        <v>1393</v>
      </c>
      <c r="D79" s="256"/>
      <c r="E79" s="256"/>
      <c r="F79" s="275" t="s">
        <v>1394</v>
      </c>
      <c r="G79" s="274"/>
      <c r="H79" s="256" t="s">
        <v>1395</v>
      </c>
      <c r="I79" s="256" t="s">
        <v>1390</v>
      </c>
      <c r="J79" s="256">
        <v>50</v>
      </c>
      <c r="K79" s="267"/>
    </row>
    <row r="80" spans="2:11" ht="15" customHeight="1">
      <c r="B80" s="276"/>
      <c r="C80" s="256" t="s">
        <v>1396</v>
      </c>
      <c r="D80" s="256"/>
      <c r="E80" s="256"/>
      <c r="F80" s="275" t="s">
        <v>1388</v>
      </c>
      <c r="G80" s="274"/>
      <c r="H80" s="256" t="s">
        <v>1397</v>
      </c>
      <c r="I80" s="256" t="s">
        <v>1398</v>
      </c>
      <c r="J80" s="256"/>
      <c r="K80" s="267"/>
    </row>
    <row r="81" spans="2:11" ht="15" customHeight="1">
      <c r="B81" s="276"/>
      <c r="C81" s="277" t="s">
        <v>1399</v>
      </c>
      <c r="D81" s="277"/>
      <c r="E81" s="277"/>
      <c r="F81" s="278" t="s">
        <v>1394</v>
      </c>
      <c r="G81" s="277"/>
      <c r="H81" s="277" t="s">
        <v>1400</v>
      </c>
      <c r="I81" s="277" t="s">
        <v>1390</v>
      </c>
      <c r="J81" s="277">
        <v>15</v>
      </c>
      <c r="K81" s="267"/>
    </row>
    <row r="82" spans="2:11" ht="15" customHeight="1">
      <c r="B82" s="276"/>
      <c r="C82" s="277" t="s">
        <v>1401</v>
      </c>
      <c r="D82" s="277"/>
      <c r="E82" s="277"/>
      <c r="F82" s="278" t="s">
        <v>1394</v>
      </c>
      <c r="G82" s="277"/>
      <c r="H82" s="277" t="s">
        <v>1402</v>
      </c>
      <c r="I82" s="277" t="s">
        <v>1390</v>
      </c>
      <c r="J82" s="277">
        <v>15</v>
      </c>
      <c r="K82" s="267"/>
    </row>
    <row r="83" spans="2:11" ht="15" customHeight="1">
      <c r="B83" s="276"/>
      <c r="C83" s="277" t="s">
        <v>1403</v>
      </c>
      <c r="D83" s="277"/>
      <c r="E83" s="277"/>
      <c r="F83" s="278" t="s">
        <v>1394</v>
      </c>
      <c r="G83" s="277"/>
      <c r="H83" s="277" t="s">
        <v>1404</v>
      </c>
      <c r="I83" s="277" t="s">
        <v>1390</v>
      </c>
      <c r="J83" s="277">
        <v>20</v>
      </c>
      <c r="K83" s="267"/>
    </row>
    <row r="84" spans="2:11" ht="15" customHeight="1">
      <c r="B84" s="276"/>
      <c r="C84" s="277" t="s">
        <v>1405</v>
      </c>
      <c r="D84" s="277"/>
      <c r="E84" s="277"/>
      <c r="F84" s="278" t="s">
        <v>1394</v>
      </c>
      <c r="G84" s="277"/>
      <c r="H84" s="277" t="s">
        <v>1406</v>
      </c>
      <c r="I84" s="277" t="s">
        <v>1390</v>
      </c>
      <c r="J84" s="277">
        <v>20</v>
      </c>
      <c r="K84" s="267"/>
    </row>
    <row r="85" spans="2:11" ht="15" customHeight="1">
      <c r="B85" s="276"/>
      <c r="C85" s="256" t="s">
        <v>1407</v>
      </c>
      <c r="D85" s="256"/>
      <c r="E85" s="256"/>
      <c r="F85" s="275" t="s">
        <v>1394</v>
      </c>
      <c r="G85" s="274"/>
      <c r="H85" s="256" t="s">
        <v>1408</v>
      </c>
      <c r="I85" s="256" t="s">
        <v>1390</v>
      </c>
      <c r="J85" s="256">
        <v>50</v>
      </c>
      <c r="K85" s="267"/>
    </row>
    <row r="86" spans="2:11" ht="15" customHeight="1">
      <c r="B86" s="276"/>
      <c r="C86" s="256" t="s">
        <v>1409</v>
      </c>
      <c r="D86" s="256"/>
      <c r="E86" s="256"/>
      <c r="F86" s="275" t="s">
        <v>1394</v>
      </c>
      <c r="G86" s="274"/>
      <c r="H86" s="256" t="s">
        <v>1410</v>
      </c>
      <c r="I86" s="256" t="s">
        <v>1390</v>
      </c>
      <c r="J86" s="256">
        <v>20</v>
      </c>
      <c r="K86" s="267"/>
    </row>
    <row r="87" spans="2:11" ht="15" customHeight="1">
      <c r="B87" s="276"/>
      <c r="C87" s="256" t="s">
        <v>1411</v>
      </c>
      <c r="D87" s="256"/>
      <c r="E87" s="256"/>
      <c r="F87" s="275" t="s">
        <v>1394</v>
      </c>
      <c r="G87" s="274"/>
      <c r="H87" s="256" t="s">
        <v>1412</v>
      </c>
      <c r="I87" s="256" t="s">
        <v>1390</v>
      </c>
      <c r="J87" s="256">
        <v>20</v>
      </c>
      <c r="K87" s="267"/>
    </row>
    <row r="88" spans="2:11" ht="15" customHeight="1">
      <c r="B88" s="276"/>
      <c r="C88" s="256" t="s">
        <v>1413</v>
      </c>
      <c r="D88" s="256"/>
      <c r="E88" s="256"/>
      <c r="F88" s="275" t="s">
        <v>1394</v>
      </c>
      <c r="G88" s="274"/>
      <c r="H88" s="256" t="s">
        <v>1414</v>
      </c>
      <c r="I88" s="256" t="s">
        <v>1390</v>
      </c>
      <c r="J88" s="256">
        <v>50</v>
      </c>
      <c r="K88" s="267"/>
    </row>
    <row r="89" spans="2:11" ht="15" customHeight="1">
      <c r="B89" s="276"/>
      <c r="C89" s="256" t="s">
        <v>1415</v>
      </c>
      <c r="D89" s="256"/>
      <c r="E89" s="256"/>
      <c r="F89" s="275" t="s">
        <v>1394</v>
      </c>
      <c r="G89" s="274"/>
      <c r="H89" s="256" t="s">
        <v>1415</v>
      </c>
      <c r="I89" s="256" t="s">
        <v>1390</v>
      </c>
      <c r="J89" s="256">
        <v>50</v>
      </c>
      <c r="K89" s="267"/>
    </row>
    <row r="90" spans="2:11" ht="15" customHeight="1">
      <c r="B90" s="276"/>
      <c r="C90" s="256" t="s">
        <v>145</v>
      </c>
      <c r="D90" s="256"/>
      <c r="E90" s="256"/>
      <c r="F90" s="275" t="s">
        <v>1394</v>
      </c>
      <c r="G90" s="274"/>
      <c r="H90" s="256" t="s">
        <v>1416</v>
      </c>
      <c r="I90" s="256" t="s">
        <v>1390</v>
      </c>
      <c r="J90" s="256">
        <v>255</v>
      </c>
      <c r="K90" s="267"/>
    </row>
    <row r="91" spans="2:11" ht="15" customHeight="1">
      <c r="B91" s="276"/>
      <c r="C91" s="256" t="s">
        <v>1417</v>
      </c>
      <c r="D91" s="256"/>
      <c r="E91" s="256"/>
      <c r="F91" s="275" t="s">
        <v>1388</v>
      </c>
      <c r="G91" s="274"/>
      <c r="H91" s="256" t="s">
        <v>1418</v>
      </c>
      <c r="I91" s="256" t="s">
        <v>1419</v>
      </c>
      <c r="J91" s="256"/>
      <c r="K91" s="267"/>
    </row>
    <row r="92" spans="2:11" ht="15" customHeight="1">
      <c r="B92" s="276"/>
      <c r="C92" s="256" t="s">
        <v>1420</v>
      </c>
      <c r="D92" s="256"/>
      <c r="E92" s="256"/>
      <c r="F92" s="275" t="s">
        <v>1388</v>
      </c>
      <c r="G92" s="274"/>
      <c r="H92" s="256" t="s">
        <v>1421</v>
      </c>
      <c r="I92" s="256" t="s">
        <v>1422</v>
      </c>
      <c r="J92" s="256"/>
      <c r="K92" s="267"/>
    </row>
    <row r="93" spans="2:11" ht="15" customHeight="1">
      <c r="B93" s="276"/>
      <c r="C93" s="256" t="s">
        <v>1423</v>
      </c>
      <c r="D93" s="256"/>
      <c r="E93" s="256"/>
      <c r="F93" s="275" t="s">
        <v>1388</v>
      </c>
      <c r="G93" s="274"/>
      <c r="H93" s="256" t="s">
        <v>1423</v>
      </c>
      <c r="I93" s="256" t="s">
        <v>1422</v>
      </c>
      <c r="J93" s="256"/>
      <c r="K93" s="267"/>
    </row>
    <row r="94" spans="2:11" ht="15" customHeight="1">
      <c r="B94" s="276"/>
      <c r="C94" s="256" t="s">
        <v>44</v>
      </c>
      <c r="D94" s="256"/>
      <c r="E94" s="256"/>
      <c r="F94" s="275" t="s">
        <v>1388</v>
      </c>
      <c r="G94" s="274"/>
      <c r="H94" s="256" t="s">
        <v>1424</v>
      </c>
      <c r="I94" s="256" t="s">
        <v>1422</v>
      </c>
      <c r="J94" s="256"/>
      <c r="K94" s="267"/>
    </row>
    <row r="95" spans="2:11" ht="15" customHeight="1">
      <c r="B95" s="276"/>
      <c r="C95" s="256" t="s">
        <v>54</v>
      </c>
      <c r="D95" s="256"/>
      <c r="E95" s="256"/>
      <c r="F95" s="275" t="s">
        <v>1388</v>
      </c>
      <c r="G95" s="274"/>
      <c r="H95" s="256" t="s">
        <v>1425</v>
      </c>
      <c r="I95" s="256" t="s">
        <v>1422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1426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1382</v>
      </c>
      <c r="D101" s="268"/>
      <c r="E101" s="268"/>
      <c r="F101" s="268" t="s">
        <v>1383</v>
      </c>
      <c r="G101" s="269"/>
      <c r="H101" s="268" t="s">
        <v>140</v>
      </c>
      <c r="I101" s="268" t="s">
        <v>63</v>
      </c>
      <c r="J101" s="268" t="s">
        <v>1384</v>
      </c>
      <c r="K101" s="267"/>
    </row>
    <row r="102" spans="2:11" ht="17.25" customHeight="1">
      <c r="B102" s="266"/>
      <c r="C102" s="270" t="s">
        <v>1385</v>
      </c>
      <c r="D102" s="270"/>
      <c r="E102" s="270"/>
      <c r="F102" s="271" t="s">
        <v>1386</v>
      </c>
      <c r="G102" s="272"/>
      <c r="H102" s="270"/>
      <c r="I102" s="270"/>
      <c r="J102" s="270" t="s">
        <v>1387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59</v>
      </c>
      <c r="D104" s="273"/>
      <c r="E104" s="273"/>
      <c r="F104" s="275" t="s">
        <v>1388</v>
      </c>
      <c r="G104" s="284"/>
      <c r="H104" s="256" t="s">
        <v>1427</v>
      </c>
      <c r="I104" s="256" t="s">
        <v>1390</v>
      </c>
      <c r="J104" s="256">
        <v>20</v>
      </c>
      <c r="K104" s="267"/>
    </row>
    <row r="105" spans="2:11" ht="15" customHeight="1">
      <c r="B105" s="266"/>
      <c r="C105" s="256" t="s">
        <v>1391</v>
      </c>
      <c r="D105" s="256"/>
      <c r="E105" s="256"/>
      <c r="F105" s="275" t="s">
        <v>1388</v>
      </c>
      <c r="G105" s="256"/>
      <c r="H105" s="256" t="s">
        <v>1427</v>
      </c>
      <c r="I105" s="256" t="s">
        <v>1390</v>
      </c>
      <c r="J105" s="256">
        <v>120</v>
      </c>
      <c r="K105" s="267"/>
    </row>
    <row r="106" spans="2:11" ht="15" customHeight="1">
      <c r="B106" s="276"/>
      <c r="C106" s="256" t="s">
        <v>1393</v>
      </c>
      <c r="D106" s="256"/>
      <c r="E106" s="256"/>
      <c r="F106" s="275" t="s">
        <v>1394</v>
      </c>
      <c r="G106" s="256"/>
      <c r="H106" s="256" t="s">
        <v>1427</v>
      </c>
      <c r="I106" s="256" t="s">
        <v>1390</v>
      </c>
      <c r="J106" s="256">
        <v>50</v>
      </c>
      <c r="K106" s="267"/>
    </row>
    <row r="107" spans="2:11" ht="15" customHeight="1">
      <c r="B107" s="276"/>
      <c r="C107" s="256" t="s">
        <v>1396</v>
      </c>
      <c r="D107" s="256"/>
      <c r="E107" s="256"/>
      <c r="F107" s="275" t="s">
        <v>1388</v>
      </c>
      <c r="G107" s="256"/>
      <c r="H107" s="256" t="s">
        <v>1427</v>
      </c>
      <c r="I107" s="256" t="s">
        <v>1398</v>
      </c>
      <c r="J107" s="256"/>
      <c r="K107" s="267"/>
    </row>
    <row r="108" spans="2:11" ht="15" customHeight="1">
      <c r="B108" s="276"/>
      <c r="C108" s="256" t="s">
        <v>1407</v>
      </c>
      <c r="D108" s="256"/>
      <c r="E108" s="256"/>
      <c r="F108" s="275" t="s">
        <v>1394</v>
      </c>
      <c r="G108" s="256"/>
      <c r="H108" s="256" t="s">
        <v>1427</v>
      </c>
      <c r="I108" s="256" t="s">
        <v>1390</v>
      </c>
      <c r="J108" s="256">
        <v>50</v>
      </c>
      <c r="K108" s="267"/>
    </row>
    <row r="109" spans="2:11" ht="15" customHeight="1">
      <c r="B109" s="276"/>
      <c r="C109" s="256" t="s">
        <v>1415</v>
      </c>
      <c r="D109" s="256"/>
      <c r="E109" s="256"/>
      <c r="F109" s="275" t="s">
        <v>1394</v>
      </c>
      <c r="G109" s="256"/>
      <c r="H109" s="256" t="s">
        <v>1427</v>
      </c>
      <c r="I109" s="256" t="s">
        <v>1390</v>
      </c>
      <c r="J109" s="256">
        <v>50</v>
      </c>
      <c r="K109" s="267"/>
    </row>
    <row r="110" spans="2:11" ht="15" customHeight="1">
      <c r="B110" s="276"/>
      <c r="C110" s="256" t="s">
        <v>1413</v>
      </c>
      <c r="D110" s="256"/>
      <c r="E110" s="256"/>
      <c r="F110" s="275" t="s">
        <v>1394</v>
      </c>
      <c r="G110" s="256"/>
      <c r="H110" s="256" t="s">
        <v>1427</v>
      </c>
      <c r="I110" s="256" t="s">
        <v>1390</v>
      </c>
      <c r="J110" s="256">
        <v>50</v>
      </c>
      <c r="K110" s="267"/>
    </row>
    <row r="111" spans="2:11" ht="15" customHeight="1">
      <c r="B111" s="276"/>
      <c r="C111" s="256" t="s">
        <v>59</v>
      </c>
      <c r="D111" s="256"/>
      <c r="E111" s="256"/>
      <c r="F111" s="275" t="s">
        <v>1388</v>
      </c>
      <c r="G111" s="256"/>
      <c r="H111" s="256" t="s">
        <v>1428</v>
      </c>
      <c r="I111" s="256" t="s">
        <v>1390</v>
      </c>
      <c r="J111" s="256">
        <v>20</v>
      </c>
      <c r="K111" s="267"/>
    </row>
    <row r="112" spans="2:11" ht="15" customHeight="1">
      <c r="B112" s="276"/>
      <c r="C112" s="256" t="s">
        <v>1429</v>
      </c>
      <c r="D112" s="256"/>
      <c r="E112" s="256"/>
      <c r="F112" s="275" t="s">
        <v>1388</v>
      </c>
      <c r="G112" s="256"/>
      <c r="H112" s="256" t="s">
        <v>1430</v>
      </c>
      <c r="I112" s="256" t="s">
        <v>1390</v>
      </c>
      <c r="J112" s="256">
        <v>120</v>
      </c>
      <c r="K112" s="267"/>
    </row>
    <row r="113" spans="2:11" ht="15" customHeight="1">
      <c r="B113" s="276"/>
      <c r="C113" s="256" t="s">
        <v>44</v>
      </c>
      <c r="D113" s="256"/>
      <c r="E113" s="256"/>
      <c r="F113" s="275" t="s">
        <v>1388</v>
      </c>
      <c r="G113" s="256"/>
      <c r="H113" s="256" t="s">
        <v>1431</v>
      </c>
      <c r="I113" s="256" t="s">
        <v>1422</v>
      </c>
      <c r="J113" s="256"/>
      <c r="K113" s="267"/>
    </row>
    <row r="114" spans="2:11" ht="15" customHeight="1">
      <c r="B114" s="276"/>
      <c r="C114" s="256" t="s">
        <v>54</v>
      </c>
      <c r="D114" s="256"/>
      <c r="E114" s="256"/>
      <c r="F114" s="275" t="s">
        <v>1388</v>
      </c>
      <c r="G114" s="256"/>
      <c r="H114" s="256" t="s">
        <v>1432</v>
      </c>
      <c r="I114" s="256" t="s">
        <v>1422</v>
      </c>
      <c r="J114" s="256"/>
      <c r="K114" s="267"/>
    </row>
    <row r="115" spans="2:11" ht="15" customHeight="1">
      <c r="B115" s="276"/>
      <c r="C115" s="256" t="s">
        <v>63</v>
      </c>
      <c r="D115" s="256"/>
      <c r="E115" s="256"/>
      <c r="F115" s="275" t="s">
        <v>1388</v>
      </c>
      <c r="G115" s="256"/>
      <c r="H115" s="256" t="s">
        <v>1433</v>
      </c>
      <c r="I115" s="256" t="s">
        <v>1434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68" t="s">
        <v>1435</v>
      </c>
      <c r="D120" s="368"/>
      <c r="E120" s="368"/>
      <c r="F120" s="368"/>
      <c r="G120" s="368"/>
      <c r="H120" s="368"/>
      <c r="I120" s="368"/>
      <c r="J120" s="368"/>
      <c r="K120" s="292"/>
    </row>
    <row r="121" spans="2:11" ht="17.25" customHeight="1">
      <c r="B121" s="293"/>
      <c r="C121" s="268" t="s">
        <v>1382</v>
      </c>
      <c r="D121" s="268"/>
      <c r="E121" s="268"/>
      <c r="F121" s="268" t="s">
        <v>1383</v>
      </c>
      <c r="G121" s="269"/>
      <c r="H121" s="268" t="s">
        <v>140</v>
      </c>
      <c r="I121" s="268" t="s">
        <v>63</v>
      </c>
      <c r="J121" s="268" t="s">
        <v>1384</v>
      </c>
      <c r="K121" s="294"/>
    </row>
    <row r="122" spans="2:11" ht="17.25" customHeight="1">
      <c r="B122" s="293"/>
      <c r="C122" s="270" t="s">
        <v>1385</v>
      </c>
      <c r="D122" s="270"/>
      <c r="E122" s="270"/>
      <c r="F122" s="271" t="s">
        <v>1386</v>
      </c>
      <c r="G122" s="272"/>
      <c r="H122" s="270"/>
      <c r="I122" s="270"/>
      <c r="J122" s="270" t="s">
        <v>1387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1391</v>
      </c>
      <c r="D124" s="273"/>
      <c r="E124" s="273"/>
      <c r="F124" s="275" t="s">
        <v>1388</v>
      </c>
      <c r="G124" s="256"/>
      <c r="H124" s="256" t="s">
        <v>1427</v>
      </c>
      <c r="I124" s="256" t="s">
        <v>1390</v>
      </c>
      <c r="J124" s="256">
        <v>120</v>
      </c>
      <c r="K124" s="297"/>
    </row>
    <row r="125" spans="2:11" ht="15" customHeight="1">
      <c r="B125" s="295"/>
      <c r="C125" s="256" t="s">
        <v>1436</v>
      </c>
      <c r="D125" s="256"/>
      <c r="E125" s="256"/>
      <c r="F125" s="275" t="s">
        <v>1388</v>
      </c>
      <c r="G125" s="256"/>
      <c r="H125" s="256" t="s">
        <v>1437</v>
      </c>
      <c r="I125" s="256" t="s">
        <v>1390</v>
      </c>
      <c r="J125" s="256" t="s">
        <v>1438</v>
      </c>
      <c r="K125" s="297"/>
    </row>
    <row r="126" spans="2:11" ht="15" customHeight="1">
      <c r="B126" s="295"/>
      <c r="C126" s="256" t="s">
        <v>1337</v>
      </c>
      <c r="D126" s="256"/>
      <c r="E126" s="256"/>
      <c r="F126" s="275" t="s">
        <v>1388</v>
      </c>
      <c r="G126" s="256"/>
      <c r="H126" s="256" t="s">
        <v>1439</v>
      </c>
      <c r="I126" s="256" t="s">
        <v>1390</v>
      </c>
      <c r="J126" s="256" t="s">
        <v>1438</v>
      </c>
      <c r="K126" s="297"/>
    </row>
    <row r="127" spans="2:11" ht="15" customHeight="1">
      <c r="B127" s="295"/>
      <c r="C127" s="256" t="s">
        <v>1399</v>
      </c>
      <c r="D127" s="256"/>
      <c r="E127" s="256"/>
      <c r="F127" s="275" t="s">
        <v>1394</v>
      </c>
      <c r="G127" s="256"/>
      <c r="H127" s="256" t="s">
        <v>1400</v>
      </c>
      <c r="I127" s="256" t="s">
        <v>1390</v>
      </c>
      <c r="J127" s="256">
        <v>15</v>
      </c>
      <c r="K127" s="297"/>
    </row>
    <row r="128" spans="2:11" ht="15" customHeight="1">
      <c r="B128" s="295"/>
      <c r="C128" s="277" t="s">
        <v>1401</v>
      </c>
      <c r="D128" s="277"/>
      <c r="E128" s="277"/>
      <c r="F128" s="278" t="s">
        <v>1394</v>
      </c>
      <c r="G128" s="277"/>
      <c r="H128" s="277" t="s">
        <v>1402</v>
      </c>
      <c r="I128" s="277" t="s">
        <v>1390</v>
      </c>
      <c r="J128" s="277">
        <v>15</v>
      </c>
      <c r="K128" s="297"/>
    </row>
    <row r="129" spans="2:11" ht="15" customHeight="1">
      <c r="B129" s="295"/>
      <c r="C129" s="277" t="s">
        <v>1403</v>
      </c>
      <c r="D129" s="277"/>
      <c r="E129" s="277"/>
      <c r="F129" s="278" t="s">
        <v>1394</v>
      </c>
      <c r="G129" s="277"/>
      <c r="H129" s="277" t="s">
        <v>1404</v>
      </c>
      <c r="I129" s="277" t="s">
        <v>1390</v>
      </c>
      <c r="J129" s="277">
        <v>20</v>
      </c>
      <c r="K129" s="297"/>
    </row>
    <row r="130" spans="2:11" ht="15" customHeight="1">
      <c r="B130" s="295"/>
      <c r="C130" s="277" t="s">
        <v>1405</v>
      </c>
      <c r="D130" s="277"/>
      <c r="E130" s="277"/>
      <c r="F130" s="278" t="s">
        <v>1394</v>
      </c>
      <c r="G130" s="277"/>
      <c r="H130" s="277" t="s">
        <v>1406</v>
      </c>
      <c r="I130" s="277" t="s">
        <v>1390</v>
      </c>
      <c r="J130" s="277">
        <v>20</v>
      </c>
      <c r="K130" s="297"/>
    </row>
    <row r="131" spans="2:11" ht="15" customHeight="1">
      <c r="B131" s="295"/>
      <c r="C131" s="256" t="s">
        <v>1393</v>
      </c>
      <c r="D131" s="256"/>
      <c r="E131" s="256"/>
      <c r="F131" s="275" t="s">
        <v>1394</v>
      </c>
      <c r="G131" s="256"/>
      <c r="H131" s="256" t="s">
        <v>1427</v>
      </c>
      <c r="I131" s="256" t="s">
        <v>1390</v>
      </c>
      <c r="J131" s="256">
        <v>50</v>
      </c>
      <c r="K131" s="297"/>
    </row>
    <row r="132" spans="2:11" ht="15" customHeight="1">
      <c r="B132" s="295"/>
      <c r="C132" s="256" t="s">
        <v>1407</v>
      </c>
      <c r="D132" s="256"/>
      <c r="E132" s="256"/>
      <c r="F132" s="275" t="s">
        <v>1394</v>
      </c>
      <c r="G132" s="256"/>
      <c r="H132" s="256" t="s">
        <v>1427</v>
      </c>
      <c r="I132" s="256" t="s">
        <v>1390</v>
      </c>
      <c r="J132" s="256">
        <v>50</v>
      </c>
      <c r="K132" s="297"/>
    </row>
    <row r="133" spans="2:11" ht="15" customHeight="1">
      <c r="B133" s="295"/>
      <c r="C133" s="256" t="s">
        <v>1413</v>
      </c>
      <c r="D133" s="256"/>
      <c r="E133" s="256"/>
      <c r="F133" s="275" t="s">
        <v>1394</v>
      </c>
      <c r="G133" s="256"/>
      <c r="H133" s="256" t="s">
        <v>1427</v>
      </c>
      <c r="I133" s="256" t="s">
        <v>1390</v>
      </c>
      <c r="J133" s="256">
        <v>50</v>
      </c>
      <c r="K133" s="297"/>
    </row>
    <row r="134" spans="2:11" ht="15" customHeight="1">
      <c r="B134" s="295"/>
      <c r="C134" s="256" t="s">
        <v>1415</v>
      </c>
      <c r="D134" s="256"/>
      <c r="E134" s="256"/>
      <c r="F134" s="275" t="s">
        <v>1394</v>
      </c>
      <c r="G134" s="256"/>
      <c r="H134" s="256" t="s">
        <v>1427</v>
      </c>
      <c r="I134" s="256" t="s">
        <v>1390</v>
      </c>
      <c r="J134" s="256">
        <v>50</v>
      </c>
      <c r="K134" s="297"/>
    </row>
    <row r="135" spans="2:11" ht="15" customHeight="1">
      <c r="B135" s="295"/>
      <c r="C135" s="256" t="s">
        <v>145</v>
      </c>
      <c r="D135" s="256"/>
      <c r="E135" s="256"/>
      <c r="F135" s="275" t="s">
        <v>1394</v>
      </c>
      <c r="G135" s="256"/>
      <c r="H135" s="256" t="s">
        <v>1440</v>
      </c>
      <c r="I135" s="256" t="s">
        <v>1390</v>
      </c>
      <c r="J135" s="256">
        <v>255</v>
      </c>
      <c r="K135" s="297"/>
    </row>
    <row r="136" spans="2:11" ht="15" customHeight="1">
      <c r="B136" s="295"/>
      <c r="C136" s="256" t="s">
        <v>1417</v>
      </c>
      <c r="D136" s="256"/>
      <c r="E136" s="256"/>
      <c r="F136" s="275" t="s">
        <v>1388</v>
      </c>
      <c r="G136" s="256"/>
      <c r="H136" s="256" t="s">
        <v>1441</v>
      </c>
      <c r="I136" s="256" t="s">
        <v>1419</v>
      </c>
      <c r="J136" s="256"/>
      <c r="K136" s="297"/>
    </row>
    <row r="137" spans="2:11" ht="15" customHeight="1">
      <c r="B137" s="295"/>
      <c r="C137" s="256" t="s">
        <v>1420</v>
      </c>
      <c r="D137" s="256"/>
      <c r="E137" s="256"/>
      <c r="F137" s="275" t="s">
        <v>1388</v>
      </c>
      <c r="G137" s="256"/>
      <c r="H137" s="256" t="s">
        <v>1442</v>
      </c>
      <c r="I137" s="256" t="s">
        <v>1422</v>
      </c>
      <c r="J137" s="256"/>
      <c r="K137" s="297"/>
    </row>
    <row r="138" spans="2:11" ht="15" customHeight="1">
      <c r="B138" s="295"/>
      <c r="C138" s="256" t="s">
        <v>1423</v>
      </c>
      <c r="D138" s="256"/>
      <c r="E138" s="256"/>
      <c r="F138" s="275" t="s">
        <v>1388</v>
      </c>
      <c r="G138" s="256"/>
      <c r="H138" s="256" t="s">
        <v>1423</v>
      </c>
      <c r="I138" s="256" t="s">
        <v>1422</v>
      </c>
      <c r="J138" s="256"/>
      <c r="K138" s="297"/>
    </row>
    <row r="139" spans="2:11" ht="15" customHeight="1">
      <c r="B139" s="295"/>
      <c r="C139" s="256" t="s">
        <v>44</v>
      </c>
      <c r="D139" s="256"/>
      <c r="E139" s="256"/>
      <c r="F139" s="275" t="s">
        <v>1388</v>
      </c>
      <c r="G139" s="256"/>
      <c r="H139" s="256" t="s">
        <v>1443</v>
      </c>
      <c r="I139" s="256" t="s">
        <v>1422</v>
      </c>
      <c r="J139" s="256"/>
      <c r="K139" s="297"/>
    </row>
    <row r="140" spans="2:11" ht="15" customHeight="1">
      <c r="B140" s="295"/>
      <c r="C140" s="256" t="s">
        <v>1444</v>
      </c>
      <c r="D140" s="256"/>
      <c r="E140" s="256"/>
      <c r="F140" s="275" t="s">
        <v>1388</v>
      </c>
      <c r="G140" s="256"/>
      <c r="H140" s="256" t="s">
        <v>1445</v>
      </c>
      <c r="I140" s="256" t="s">
        <v>1422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1446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1382</v>
      </c>
      <c r="D146" s="268"/>
      <c r="E146" s="268"/>
      <c r="F146" s="268" t="s">
        <v>1383</v>
      </c>
      <c r="G146" s="269"/>
      <c r="H146" s="268" t="s">
        <v>140</v>
      </c>
      <c r="I146" s="268" t="s">
        <v>63</v>
      </c>
      <c r="J146" s="268" t="s">
        <v>1384</v>
      </c>
      <c r="K146" s="267"/>
    </row>
    <row r="147" spans="2:11" ht="17.25" customHeight="1">
      <c r="B147" s="266"/>
      <c r="C147" s="270" t="s">
        <v>1385</v>
      </c>
      <c r="D147" s="270"/>
      <c r="E147" s="270"/>
      <c r="F147" s="271" t="s">
        <v>1386</v>
      </c>
      <c r="G147" s="272"/>
      <c r="H147" s="270"/>
      <c r="I147" s="270"/>
      <c r="J147" s="270" t="s">
        <v>1387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1391</v>
      </c>
      <c r="D149" s="256"/>
      <c r="E149" s="256"/>
      <c r="F149" s="302" t="s">
        <v>1388</v>
      </c>
      <c r="G149" s="256"/>
      <c r="H149" s="301" t="s">
        <v>1427</v>
      </c>
      <c r="I149" s="301" t="s">
        <v>1390</v>
      </c>
      <c r="J149" s="301">
        <v>120</v>
      </c>
      <c r="K149" s="297"/>
    </row>
    <row r="150" spans="2:11" ht="15" customHeight="1">
      <c r="B150" s="276"/>
      <c r="C150" s="301" t="s">
        <v>1436</v>
      </c>
      <c r="D150" s="256"/>
      <c r="E150" s="256"/>
      <c r="F150" s="302" t="s">
        <v>1388</v>
      </c>
      <c r="G150" s="256"/>
      <c r="H150" s="301" t="s">
        <v>1447</v>
      </c>
      <c r="I150" s="301" t="s">
        <v>1390</v>
      </c>
      <c r="J150" s="301" t="s">
        <v>1438</v>
      </c>
      <c r="K150" s="297"/>
    </row>
    <row r="151" spans="2:11" ht="15" customHeight="1">
      <c r="B151" s="276"/>
      <c r="C151" s="301" t="s">
        <v>1337</v>
      </c>
      <c r="D151" s="256"/>
      <c r="E151" s="256"/>
      <c r="F151" s="302" t="s">
        <v>1388</v>
      </c>
      <c r="G151" s="256"/>
      <c r="H151" s="301" t="s">
        <v>1448</v>
      </c>
      <c r="I151" s="301" t="s">
        <v>1390</v>
      </c>
      <c r="J151" s="301" t="s">
        <v>1438</v>
      </c>
      <c r="K151" s="297"/>
    </row>
    <row r="152" spans="2:11" ht="15" customHeight="1">
      <c r="B152" s="276"/>
      <c r="C152" s="301" t="s">
        <v>1393</v>
      </c>
      <c r="D152" s="256"/>
      <c r="E152" s="256"/>
      <c r="F152" s="302" t="s">
        <v>1394</v>
      </c>
      <c r="G152" s="256"/>
      <c r="H152" s="301" t="s">
        <v>1427</v>
      </c>
      <c r="I152" s="301" t="s">
        <v>1390</v>
      </c>
      <c r="J152" s="301">
        <v>50</v>
      </c>
      <c r="K152" s="297"/>
    </row>
    <row r="153" spans="2:11" ht="15" customHeight="1">
      <c r="B153" s="276"/>
      <c r="C153" s="301" t="s">
        <v>1396</v>
      </c>
      <c r="D153" s="256"/>
      <c r="E153" s="256"/>
      <c r="F153" s="302" t="s">
        <v>1388</v>
      </c>
      <c r="G153" s="256"/>
      <c r="H153" s="301" t="s">
        <v>1427</v>
      </c>
      <c r="I153" s="301" t="s">
        <v>1398</v>
      </c>
      <c r="J153" s="301"/>
      <c r="K153" s="297"/>
    </row>
    <row r="154" spans="2:11" ht="15" customHeight="1">
      <c r="B154" s="276"/>
      <c r="C154" s="301" t="s">
        <v>1407</v>
      </c>
      <c r="D154" s="256"/>
      <c r="E154" s="256"/>
      <c r="F154" s="302" t="s">
        <v>1394</v>
      </c>
      <c r="G154" s="256"/>
      <c r="H154" s="301" t="s">
        <v>1427</v>
      </c>
      <c r="I154" s="301" t="s">
        <v>1390</v>
      </c>
      <c r="J154" s="301">
        <v>50</v>
      </c>
      <c r="K154" s="297"/>
    </row>
    <row r="155" spans="2:11" ht="15" customHeight="1">
      <c r="B155" s="276"/>
      <c r="C155" s="301" t="s">
        <v>1415</v>
      </c>
      <c r="D155" s="256"/>
      <c r="E155" s="256"/>
      <c r="F155" s="302" t="s">
        <v>1394</v>
      </c>
      <c r="G155" s="256"/>
      <c r="H155" s="301" t="s">
        <v>1427</v>
      </c>
      <c r="I155" s="301" t="s">
        <v>1390</v>
      </c>
      <c r="J155" s="301">
        <v>50</v>
      </c>
      <c r="K155" s="297"/>
    </row>
    <row r="156" spans="2:11" ht="15" customHeight="1">
      <c r="B156" s="276"/>
      <c r="C156" s="301" t="s">
        <v>1413</v>
      </c>
      <c r="D156" s="256"/>
      <c r="E156" s="256"/>
      <c r="F156" s="302" t="s">
        <v>1394</v>
      </c>
      <c r="G156" s="256"/>
      <c r="H156" s="301" t="s">
        <v>1427</v>
      </c>
      <c r="I156" s="301" t="s">
        <v>1390</v>
      </c>
      <c r="J156" s="301">
        <v>50</v>
      </c>
      <c r="K156" s="297"/>
    </row>
    <row r="157" spans="2:11" ht="15" customHeight="1">
      <c r="B157" s="276"/>
      <c r="C157" s="301" t="s">
        <v>103</v>
      </c>
      <c r="D157" s="256"/>
      <c r="E157" s="256"/>
      <c r="F157" s="302" t="s">
        <v>1388</v>
      </c>
      <c r="G157" s="256"/>
      <c r="H157" s="301" t="s">
        <v>1449</v>
      </c>
      <c r="I157" s="301" t="s">
        <v>1390</v>
      </c>
      <c r="J157" s="301" t="s">
        <v>1450</v>
      </c>
      <c r="K157" s="297"/>
    </row>
    <row r="158" spans="2:11" ht="15" customHeight="1">
      <c r="B158" s="276"/>
      <c r="C158" s="301" t="s">
        <v>1451</v>
      </c>
      <c r="D158" s="256"/>
      <c r="E158" s="256"/>
      <c r="F158" s="302" t="s">
        <v>1388</v>
      </c>
      <c r="G158" s="256"/>
      <c r="H158" s="301" t="s">
        <v>1452</v>
      </c>
      <c r="I158" s="301" t="s">
        <v>1422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68" t="s">
        <v>1453</v>
      </c>
      <c r="D163" s="368"/>
      <c r="E163" s="368"/>
      <c r="F163" s="368"/>
      <c r="G163" s="368"/>
      <c r="H163" s="368"/>
      <c r="I163" s="368"/>
      <c r="J163" s="368"/>
      <c r="K163" s="248"/>
    </row>
    <row r="164" spans="2:11" ht="17.25" customHeight="1">
      <c r="B164" s="247"/>
      <c r="C164" s="268" t="s">
        <v>1382</v>
      </c>
      <c r="D164" s="268"/>
      <c r="E164" s="268"/>
      <c r="F164" s="268" t="s">
        <v>1383</v>
      </c>
      <c r="G164" s="305"/>
      <c r="H164" s="306" t="s">
        <v>140</v>
      </c>
      <c r="I164" s="306" t="s">
        <v>63</v>
      </c>
      <c r="J164" s="268" t="s">
        <v>1384</v>
      </c>
      <c r="K164" s="248"/>
    </row>
    <row r="165" spans="2:11" ht="17.25" customHeight="1">
      <c r="B165" s="249"/>
      <c r="C165" s="270" t="s">
        <v>1385</v>
      </c>
      <c r="D165" s="270"/>
      <c r="E165" s="270"/>
      <c r="F165" s="271" t="s">
        <v>1386</v>
      </c>
      <c r="G165" s="307"/>
      <c r="H165" s="308"/>
      <c r="I165" s="308"/>
      <c r="J165" s="270" t="s">
        <v>1387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1391</v>
      </c>
      <c r="D167" s="256"/>
      <c r="E167" s="256"/>
      <c r="F167" s="275" t="s">
        <v>1388</v>
      </c>
      <c r="G167" s="256"/>
      <c r="H167" s="256" t="s">
        <v>1427</v>
      </c>
      <c r="I167" s="256" t="s">
        <v>1390</v>
      </c>
      <c r="J167" s="256">
        <v>120</v>
      </c>
      <c r="K167" s="297"/>
    </row>
    <row r="168" spans="2:11" ht="15" customHeight="1">
      <c r="B168" s="276"/>
      <c r="C168" s="256" t="s">
        <v>1436</v>
      </c>
      <c r="D168" s="256"/>
      <c r="E168" s="256"/>
      <c r="F168" s="275" t="s">
        <v>1388</v>
      </c>
      <c r="G168" s="256"/>
      <c r="H168" s="256" t="s">
        <v>1437</v>
      </c>
      <c r="I168" s="256" t="s">
        <v>1390</v>
      </c>
      <c r="J168" s="256" t="s">
        <v>1438</v>
      </c>
      <c r="K168" s="297"/>
    </row>
    <row r="169" spans="2:11" ht="15" customHeight="1">
      <c r="B169" s="276"/>
      <c r="C169" s="256" t="s">
        <v>1337</v>
      </c>
      <c r="D169" s="256"/>
      <c r="E169" s="256"/>
      <c r="F169" s="275" t="s">
        <v>1388</v>
      </c>
      <c r="G169" s="256"/>
      <c r="H169" s="256" t="s">
        <v>1454</v>
      </c>
      <c r="I169" s="256" t="s">
        <v>1390</v>
      </c>
      <c r="J169" s="256" t="s">
        <v>1438</v>
      </c>
      <c r="K169" s="297"/>
    </row>
    <row r="170" spans="2:11" ht="15" customHeight="1">
      <c r="B170" s="276"/>
      <c r="C170" s="256" t="s">
        <v>1393</v>
      </c>
      <c r="D170" s="256"/>
      <c r="E170" s="256"/>
      <c r="F170" s="275" t="s">
        <v>1394</v>
      </c>
      <c r="G170" s="256"/>
      <c r="H170" s="256" t="s">
        <v>1454</v>
      </c>
      <c r="I170" s="256" t="s">
        <v>1390</v>
      </c>
      <c r="J170" s="256">
        <v>50</v>
      </c>
      <c r="K170" s="297"/>
    </row>
    <row r="171" spans="2:11" ht="15" customHeight="1">
      <c r="B171" s="276"/>
      <c r="C171" s="256" t="s">
        <v>1396</v>
      </c>
      <c r="D171" s="256"/>
      <c r="E171" s="256"/>
      <c r="F171" s="275" t="s">
        <v>1388</v>
      </c>
      <c r="G171" s="256"/>
      <c r="H171" s="256" t="s">
        <v>1454</v>
      </c>
      <c r="I171" s="256" t="s">
        <v>1398</v>
      </c>
      <c r="J171" s="256"/>
      <c r="K171" s="297"/>
    </row>
    <row r="172" spans="2:11" ht="15" customHeight="1">
      <c r="B172" s="276"/>
      <c r="C172" s="256" t="s">
        <v>1407</v>
      </c>
      <c r="D172" s="256"/>
      <c r="E172" s="256"/>
      <c r="F172" s="275" t="s">
        <v>1394</v>
      </c>
      <c r="G172" s="256"/>
      <c r="H172" s="256" t="s">
        <v>1454</v>
      </c>
      <c r="I172" s="256" t="s">
        <v>1390</v>
      </c>
      <c r="J172" s="256">
        <v>50</v>
      </c>
      <c r="K172" s="297"/>
    </row>
    <row r="173" spans="2:11" ht="15" customHeight="1">
      <c r="B173" s="276"/>
      <c r="C173" s="256" t="s">
        <v>1415</v>
      </c>
      <c r="D173" s="256"/>
      <c r="E173" s="256"/>
      <c r="F173" s="275" t="s">
        <v>1394</v>
      </c>
      <c r="G173" s="256"/>
      <c r="H173" s="256" t="s">
        <v>1454</v>
      </c>
      <c r="I173" s="256" t="s">
        <v>1390</v>
      </c>
      <c r="J173" s="256">
        <v>50</v>
      </c>
      <c r="K173" s="297"/>
    </row>
    <row r="174" spans="2:11" ht="15" customHeight="1">
      <c r="B174" s="276"/>
      <c r="C174" s="256" t="s">
        <v>1413</v>
      </c>
      <c r="D174" s="256"/>
      <c r="E174" s="256"/>
      <c r="F174" s="275" t="s">
        <v>1394</v>
      </c>
      <c r="G174" s="256"/>
      <c r="H174" s="256" t="s">
        <v>1454</v>
      </c>
      <c r="I174" s="256" t="s">
        <v>1390</v>
      </c>
      <c r="J174" s="256">
        <v>50</v>
      </c>
      <c r="K174" s="297"/>
    </row>
    <row r="175" spans="2:11" ht="15" customHeight="1">
      <c r="B175" s="276"/>
      <c r="C175" s="256" t="s">
        <v>139</v>
      </c>
      <c r="D175" s="256"/>
      <c r="E175" s="256"/>
      <c r="F175" s="275" t="s">
        <v>1388</v>
      </c>
      <c r="G175" s="256"/>
      <c r="H175" s="256" t="s">
        <v>1455</v>
      </c>
      <c r="I175" s="256" t="s">
        <v>1456</v>
      </c>
      <c r="J175" s="256"/>
      <c r="K175" s="297"/>
    </row>
    <row r="176" spans="2:11" ht="15" customHeight="1">
      <c r="B176" s="276"/>
      <c r="C176" s="256" t="s">
        <v>63</v>
      </c>
      <c r="D176" s="256"/>
      <c r="E176" s="256"/>
      <c r="F176" s="275" t="s">
        <v>1388</v>
      </c>
      <c r="G176" s="256"/>
      <c r="H176" s="256" t="s">
        <v>1457</v>
      </c>
      <c r="I176" s="256" t="s">
        <v>1458</v>
      </c>
      <c r="J176" s="256">
        <v>1</v>
      </c>
      <c r="K176" s="297"/>
    </row>
    <row r="177" spans="2:11" ht="15" customHeight="1">
      <c r="B177" s="276"/>
      <c r="C177" s="256" t="s">
        <v>59</v>
      </c>
      <c r="D177" s="256"/>
      <c r="E177" s="256"/>
      <c r="F177" s="275" t="s">
        <v>1388</v>
      </c>
      <c r="G177" s="256"/>
      <c r="H177" s="256" t="s">
        <v>1459</v>
      </c>
      <c r="I177" s="256" t="s">
        <v>1390</v>
      </c>
      <c r="J177" s="256">
        <v>20</v>
      </c>
      <c r="K177" s="297"/>
    </row>
    <row r="178" spans="2:11" ht="15" customHeight="1">
      <c r="B178" s="276"/>
      <c r="C178" s="256" t="s">
        <v>140</v>
      </c>
      <c r="D178" s="256"/>
      <c r="E178" s="256"/>
      <c r="F178" s="275" t="s">
        <v>1388</v>
      </c>
      <c r="G178" s="256"/>
      <c r="H178" s="256" t="s">
        <v>1460</v>
      </c>
      <c r="I178" s="256" t="s">
        <v>1390</v>
      </c>
      <c r="J178" s="256">
        <v>255</v>
      </c>
      <c r="K178" s="297"/>
    </row>
    <row r="179" spans="2:11" ht="15" customHeight="1">
      <c r="B179" s="276"/>
      <c r="C179" s="256" t="s">
        <v>141</v>
      </c>
      <c r="D179" s="256"/>
      <c r="E179" s="256"/>
      <c r="F179" s="275" t="s">
        <v>1388</v>
      </c>
      <c r="G179" s="256"/>
      <c r="H179" s="256" t="s">
        <v>1353</v>
      </c>
      <c r="I179" s="256" t="s">
        <v>1390</v>
      </c>
      <c r="J179" s="256">
        <v>10</v>
      </c>
      <c r="K179" s="297"/>
    </row>
    <row r="180" spans="2:11" ht="15" customHeight="1">
      <c r="B180" s="276"/>
      <c r="C180" s="256" t="s">
        <v>142</v>
      </c>
      <c r="D180" s="256"/>
      <c r="E180" s="256"/>
      <c r="F180" s="275" t="s">
        <v>1388</v>
      </c>
      <c r="G180" s="256"/>
      <c r="H180" s="256" t="s">
        <v>1461</v>
      </c>
      <c r="I180" s="256" t="s">
        <v>1422</v>
      </c>
      <c r="J180" s="256"/>
      <c r="K180" s="297"/>
    </row>
    <row r="181" spans="2:11" ht="15" customHeight="1">
      <c r="B181" s="276"/>
      <c r="C181" s="256" t="s">
        <v>1462</v>
      </c>
      <c r="D181" s="256"/>
      <c r="E181" s="256"/>
      <c r="F181" s="275" t="s">
        <v>1388</v>
      </c>
      <c r="G181" s="256"/>
      <c r="H181" s="256" t="s">
        <v>1463</v>
      </c>
      <c r="I181" s="256" t="s">
        <v>1422</v>
      </c>
      <c r="J181" s="256"/>
      <c r="K181" s="297"/>
    </row>
    <row r="182" spans="2:11" ht="15" customHeight="1">
      <c r="B182" s="276"/>
      <c r="C182" s="256" t="s">
        <v>1451</v>
      </c>
      <c r="D182" s="256"/>
      <c r="E182" s="256"/>
      <c r="F182" s="275" t="s">
        <v>1388</v>
      </c>
      <c r="G182" s="256"/>
      <c r="H182" s="256" t="s">
        <v>1464</v>
      </c>
      <c r="I182" s="256" t="s">
        <v>1422</v>
      </c>
      <c r="J182" s="256"/>
      <c r="K182" s="297"/>
    </row>
    <row r="183" spans="2:11" ht="15" customHeight="1">
      <c r="B183" s="276"/>
      <c r="C183" s="256" t="s">
        <v>144</v>
      </c>
      <c r="D183" s="256"/>
      <c r="E183" s="256"/>
      <c r="F183" s="275" t="s">
        <v>1394</v>
      </c>
      <c r="G183" s="256"/>
      <c r="H183" s="256" t="s">
        <v>1465</v>
      </c>
      <c r="I183" s="256" t="s">
        <v>1390</v>
      </c>
      <c r="J183" s="256">
        <v>50</v>
      </c>
      <c r="K183" s="297"/>
    </row>
    <row r="184" spans="2:11" ht="15" customHeight="1">
      <c r="B184" s="276"/>
      <c r="C184" s="256" t="s">
        <v>1466</v>
      </c>
      <c r="D184" s="256"/>
      <c r="E184" s="256"/>
      <c r="F184" s="275" t="s">
        <v>1394</v>
      </c>
      <c r="G184" s="256"/>
      <c r="H184" s="256" t="s">
        <v>1467</v>
      </c>
      <c r="I184" s="256" t="s">
        <v>1468</v>
      </c>
      <c r="J184" s="256"/>
      <c r="K184" s="297"/>
    </row>
    <row r="185" spans="2:11" ht="15" customHeight="1">
      <c r="B185" s="276"/>
      <c r="C185" s="256" t="s">
        <v>1469</v>
      </c>
      <c r="D185" s="256"/>
      <c r="E185" s="256"/>
      <c r="F185" s="275" t="s">
        <v>1394</v>
      </c>
      <c r="G185" s="256"/>
      <c r="H185" s="256" t="s">
        <v>1470</v>
      </c>
      <c r="I185" s="256" t="s">
        <v>1468</v>
      </c>
      <c r="J185" s="256"/>
      <c r="K185" s="297"/>
    </row>
    <row r="186" spans="2:11" ht="15" customHeight="1">
      <c r="B186" s="276"/>
      <c r="C186" s="256" t="s">
        <v>1471</v>
      </c>
      <c r="D186" s="256"/>
      <c r="E186" s="256"/>
      <c r="F186" s="275" t="s">
        <v>1394</v>
      </c>
      <c r="G186" s="256"/>
      <c r="H186" s="256" t="s">
        <v>1472</v>
      </c>
      <c r="I186" s="256" t="s">
        <v>1468</v>
      </c>
      <c r="J186" s="256"/>
      <c r="K186" s="297"/>
    </row>
    <row r="187" spans="2:11" ht="15" customHeight="1">
      <c r="B187" s="276"/>
      <c r="C187" s="309" t="s">
        <v>1473</v>
      </c>
      <c r="D187" s="256"/>
      <c r="E187" s="256"/>
      <c r="F187" s="275" t="s">
        <v>1394</v>
      </c>
      <c r="G187" s="256"/>
      <c r="H187" s="256" t="s">
        <v>1474</v>
      </c>
      <c r="I187" s="256" t="s">
        <v>1475</v>
      </c>
      <c r="J187" s="310" t="s">
        <v>1476</v>
      </c>
      <c r="K187" s="297"/>
    </row>
    <row r="188" spans="2:11" ht="15" customHeight="1">
      <c r="B188" s="276"/>
      <c r="C188" s="261" t="s">
        <v>48</v>
      </c>
      <c r="D188" s="256"/>
      <c r="E188" s="256"/>
      <c r="F188" s="275" t="s">
        <v>1388</v>
      </c>
      <c r="G188" s="256"/>
      <c r="H188" s="252" t="s">
        <v>1477</v>
      </c>
      <c r="I188" s="256" t="s">
        <v>1478</v>
      </c>
      <c r="J188" s="256"/>
      <c r="K188" s="297"/>
    </row>
    <row r="189" spans="2:11" ht="15" customHeight="1">
      <c r="B189" s="276"/>
      <c r="C189" s="261" t="s">
        <v>1479</v>
      </c>
      <c r="D189" s="256"/>
      <c r="E189" s="256"/>
      <c r="F189" s="275" t="s">
        <v>1388</v>
      </c>
      <c r="G189" s="256"/>
      <c r="H189" s="256" t="s">
        <v>1480</v>
      </c>
      <c r="I189" s="256" t="s">
        <v>1422</v>
      </c>
      <c r="J189" s="256"/>
      <c r="K189" s="297"/>
    </row>
    <row r="190" spans="2:11" ht="15" customHeight="1">
      <c r="B190" s="276"/>
      <c r="C190" s="261" t="s">
        <v>1481</v>
      </c>
      <c r="D190" s="256"/>
      <c r="E190" s="256"/>
      <c r="F190" s="275" t="s">
        <v>1388</v>
      </c>
      <c r="G190" s="256"/>
      <c r="H190" s="256" t="s">
        <v>1482</v>
      </c>
      <c r="I190" s="256" t="s">
        <v>1422</v>
      </c>
      <c r="J190" s="256"/>
      <c r="K190" s="297"/>
    </row>
    <row r="191" spans="2:11" ht="15" customHeight="1">
      <c r="B191" s="276"/>
      <c r="C191" s="261" t="s">
        <v>1483</v>
      </c>
      <c r="D191" s="256"/>
      <c r="E191" s="256"/>
      <c r="F191" s="275" t="s">
        <v>1394</v>
      </c>
      <c r="G191" s="256"/>
      <c r="H191" s="256" t="s">
        <v>1484</v>
      </c>
      <c r="I191" s="256" t="s">
        <v>1422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68" t="s">
        <v>1485</v>
      </c>
      <c r="D197" s="368"/>
      <c r="E197" s="368"/>
      <c r="F197" s="368"/>
      <c r="G197" s="368"/>
      <c r="H197" s="368"/>
      <c r="I197" s="368"/>
      <c r="J197" s="368"/>
      <c r="K197" s="248"/>
    </row>
    <row r="198" spans="2:11" ht="25.5" customHeight="1">
      <c r="B198" s="247"/>
      <c r="C198" s="312" t="s">
        <v>1486</v>
      </c>
      <c r="D198" s="312"/>
      <c r="E198" s="312"/>
      <c r="F198" s="312" t="s">
        <v>1487</v>
      </c>
      <c r="G198" s="313"/>
      <c r="H198" s="373" t="s">
        <v>1488</v>
      </c>
      <c r="I198" s="373"/>
      <c r="J198" s="373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1478</v>
      </c>
      <c r="D200" s="256"/>
      <c r="E200" s="256"/>
      <c r="F200" s="275" t="s">
        <v>49</v>
      </c>
      <c r="G200" s="256"/>
      <c r="H200" s="370" t="s">
        <v>1489</v>
      </c>
      <c r="I200" s="370"/>
      <c r="J200" s="370"/>
      <c r="K200" s="297"/>
    </row>
    <row r="201" spans="2:11" ht="15" customHeight="1">
      <c r="B201" s="276"/>
      <c r="C201" s="282"/>
      <c r="D201" s="256"/>
      <c r="E201" s="256"/>
      <c r="F201" s="275" t="s">
        <v>50</v>
      </c>
      <c r="G201" s="256"/>
      <c r="H201" s="370" t="s">
        <v>1490</v>
      </c>
      <c r="I201" s="370"/>
      <c r="J201" s="370"/>
      <c r="K201" s="297"/>
    </row>
    <row r="202" spans="2:11" ht="15" customHeight="1">
      <c r="B202" s="276"/>
      <c r="C202" s="282"/>
      <c r="D202" s="256"/>
      <c r="E202" s="256"/>
      <c r="F202" s="275" t="s">
        <v>53</v>
      </c>
      <c r="G202" s="256"/>
      <c r="H202" s="370" t="s">
        <v>1491</v>
      </c>
      <c r="I202" s="370"/>
      <c r="J202" s="370"/>
      <c r="K202" s="297"/>
    </row>
    <row r="203" spans="2:11" ht="15" customHeight="1">
      <c r="B203" s="276"/>
      <c r="C203" s="256"/>
      <c r="D203" s="256"/>
      <c r="E203" s="256"/>
      <c r="F203" s="275" t="s">
        <v>51</v>
      </c>
      <c r="G203" s="256"/>
      <c r="H203" s="370" t="s">
        <v>1492</v>
      </c>
      <c r="I203" s="370"/>
      <c r="J203" s="370"/>
      <c r="K203" s="297"/>
    </row>
    <row r="204" spans="2:11" ht="15" customHeight="1">
      <c r="B204" s="276"/>
      <c r="C204" s="256"/>
      <c r="D204" s="256"/>
      <c r="E204" s="256"/>
      <c r="F204" s="275" t="s">
        <v>52</v>
      </c>
      <c r="G204" s="256"/>
      <c r="H204" s="370" t="s">
        <v>1493</v>
      </c>
      <c r="I204" s="370"/>
      <c r="J204" s="370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1434</v>
      </c>
      <c r="D206" s="256"/>
      <c r="E206" s="256"/>
      <c r="F206" s="275" t="s">
        <v>85</v>
      </c>
      <c r="G206" s="256"/>
      <c r="H206" s="370" t="s">
        <v>1494</v>
      </c>
      <c r="I206" s="370"/>
      <c r="J206" s="370"/>
      <c r="K206" s="297"/>
    </row>
    <row r="207" spans="2:11" ht="15" customHeight="1">
      <c r="B207" s="276"/>
      <c r="C207" s="282"/>
      <c r="D207" s="256"/>
      <c r="E207" s="256"/>
      <c r="F207" s="275" t="s">
        <v>1333</v>
      </c>
      <c r="G207" s="256"/>
      <c r="H207" s="370" t="s">
        <v>1334</v>
      </c>
      <c r="I207" s="370"/>
      <c r="J207" s="370"/>
      <c r="K207" s="297"/>
    </row>
    <row r="208" spans="2:11" ht="15" customHeight="1">
      <c r="B208" s="276"/>
      <c r="C208" s="256"/>
      <c r="D208" s="256"/>
      <c r="E208" s="256"/>
      <c r="F208" s="275" t="s">
        <v>1331</v>
      </c>
      <c r="G208" s="256"/>
      <c r="H208" s="370" t="s">
        <v>1495</v>
      </c>
      <c r="I208" s="370"/>
      <c r="J208" s="370"/>
      <c r="K208" s="297"/>
    </row>
    <row r="209" spans="2:11" ht="15" customHeight="1">
      <c r="B209" s="314"/>
      <c r="C209" s="282"/>
      <c r="D209" s="282"/>
      <c r="E209" s="282"/>
      <c r="F209" s="275" t="s">
        <v>1335</v>
      </c>
      <c r="G209" s="261"/>
      <c r="H209" s="374" t="s">
        <v>1336</v>
      </c>
      <c r="I209" s="374"/>
      <c r="J209" s="374"/>
      <c r="K209" s="315"/>
    </row>
    <row r="210" spans="2:11" ht="15" customHeight="1">
      <c r="B210" s="314"/>
      <c r="C210" s="282"/>
      <c r="D210" s="282"/>
      <c r="E210" s="282"/>
      <c r="F210" s="275" t="s">
        <v>1245</v>
      </c>
      <c r="G210" s="261"/>
      <c r="H210" s="374" t="s">
        <v>1496</v>
      </c>
      <c r="I210" s="374"/>
      <c r="J210" s="374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1458</v>
      </c>
      <c r="D212" s="282"/>
      <c r="E212" s="282"/>
      <c r="F212" s="275">
        <v>1</v>
      </c>
      <c r="G212" s="261"/>
      <c r="H212" s="374" t="s">
        <v>1497</v>
      </c>
      <c r="I212" s="374"/>
      <c r="J212" s="374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74" t="s">
        <v>1498</v>
      </c>
      <c r="I213" s="374"/>
      <c r="J213" s="374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74" t="s">
        <v>1499</v>
      </c>
      <c r="I214" s="374"/>
      <c r="J214" s="374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74" t="s">
        <v>1500</v>
      </c>
      <c r="I215" s="374"/>
      <c r="J215" s="374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. - SO 01 - Prostory pro ...</vt:lpstr>
      <vt:lpstr>, - SO 02 - Zpevněné plochy</vt:lpstr>
      <vt:lpstr>- - VON </vt:lpstr>
      <vt:lpstr>Pokyny pro vyplnění</vt:lpstr>
      <vt:lpstr>'- - VON '!Názvy_tisku</vt:lpstr>
      <vt:lpstr>', - SO 02 - Zpevněné plochy'!Názvy_tisku</vt:lpstr>
      <vt:lpstr>'. - SO 01 - Prostory pro ...'!Názvy_tisku</vt:lpstr>
      <vt:lpstr>'Rekapitulace stavby'!Názvy_tisku</vt:lpstr>
      <vt:lpstr>'- - VON '!Oblast_tisku</vt:lpstr>
      <vt:lpstr>', - SO 02 - Zpevněné plochy'!Oblast_tisku</vt:lpstr>
      <vt:lpstr>'. - SO 01 - Prostory pro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2017-09-12T09:17:59Z</dcterms:created>
  <dcterms:modified xsi:type="dcterms:W3CDTF">2017-09-12T13:16:54Z</dcterms:modified>
</cp:coreProperties>
</file>